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ukes\Desktop\"/>
    </mc:Choice>
  </mc:AlternateContent>
  <bookViews>
    <workbookView xWindow="0" yWindow="0" windowWidth="0" windowHeight="0"/>
  </bookViews>
  <sheets>
    <sheet name="Rekapitulace stavby" sheetId="1" r:id="rId1"/>
    <sheet name="01 - SO 01 Kanalizační st..." sheetId="2" r:id="rId2"/>
    <sheet name="02 - SO 02 Vodovodní řad ..." sheetId="3" r:id="rId3"/>
    <sheet name="03 - SO 03 ON a VN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SO 01 Kanalizační st...'!$C$83:$K$269</definedName>
    <definedName name="_xlnm.Print_Area" localSheetId="1">'01 - SO 01 Kanalizační st...'!$C$4:$J$39,'01 - SO 01 Kanalizační st...'!$C$45:$J$65,'01 - SO 01 Kanalizační st...'!$C$71:$K$269</definedName>
    <definedName name="_xlnm.Print_Titles" localSheetId="1">'01 - SO 01 Kanalizační st...'!$83:$83</definedName>
    <definedName name="_xlnm._FilterDatabase" localSheetId="2" hidden="1">'02 - SO 02 Vodovodní řad ...'!$C$82:$K$354</definedName>
    <definedName name="_xlnm.Print_Area" localSheetId="2">'02 - SO 02 Vodovodní řad ...'!$C$4:$J$39,'02 - SO 02 Vodovodní řad ...'!$C$45:$J$64,'02 - SO 02 Vodovodní řad ...'!$C$70:$K$354</definedName>
    <definedName name="_xlnm.Print_Titles" localSheetId="2">'02 - SO 02 Vodovodní řad ...'!$82:$82</definedName>
    <definedName name="_xlnm._FilterDatabase" localSheetId="3" hidden="1">'03 - SO 03 ON a VN'!$C$79:$K$97</definedName>
    <definedName name="_xlnm.Print_Area" localSheetId="3">'03 - SO 03 ON a VN'!$C$4:$J$39,'03 - SO 03 ON a VN'!$C$45:$J$61,'03 - SO 03 ON a VN'!$C$67:$K$97</definedName>
    <definedName name="_xlnm.Print_Titles" localSheetId="3">'03 - SO 03 ON a VN'!$79:$79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F74"/>
  <c r="E72"/>
  <c r="F52"/>
  <c r="E50"/>
  <c r="J24"/>
  <c r="E24"/>
  <c r="J77"/>
  <c r="J23"/>
  <c r="J21"/>
  <c r="E21"/>
  <c r="J76"/>
  <c r="J20"/>
  <c r="J18"/>
  <c r="E18"/>
  <c r="F77"/>
  <c r="J17"/>
  <c r="J15"/>
  <c r="E15"/>
  <c r="F54"/>
  <c r="J14"/>
  <c r="J12"/>
  <c r="J74"/>
  <c r="E7"/>
  <c r="E48"/>
  <c i="3" r="J37"/>
  <c r="J36"/>
  <c i="1" r="AY56"/>
  <c i="3" r="J35"/>
  <c i="1" r="AX56"/>
  <c i="3" r="BI352"/>
  <c r="BH352"/>
  <c r="BG352"/>
  <c r="BF352"/>
  <c r="T352"/>
  <c r="T351"/>
  <c r="R352"/>
  <c r="R351"/>
  <c r="P352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7"/>
  <c r="BH327"/>
  <c r="BG327"/>
  <c r="BF327"/>
  <c r="T327"/>
  <c r="R327"/>
  <c r="P327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0"/>
  <c r="BH310"/>
  <c r="BG310"/>
  <c r="BF310"/>
  <c r="T310"/>
  <c r="R310"/>
  <c r="P310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299"/>
  <c r="BH299"/>
  <c r="BG299"/>
  <c r="BF299"/>
  <c r="T299"/>
  <c r="R299"/>
  <c r="P299"/>
  <c r="BI295"/>
  <c r="BH295"/>
  <c r="BG295"/>
  <c r="BF295"/>
  <c r="T295"/>
  <c r="R295"/>
  <c r="P295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1"/>
  <c r="BH271"/>
  <c r="BG271"/>
  <c r="BF271"/>
  <c r="T271"/>
  <c r="R271"/>
  <c r="P271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49"/>
  <c r="BH149"/>
  <c r="BG149"/>
  <c r="BF149"/>
  <c r="T149"/>
  <c r="R149"/>
  <c r="P149"/>
  <c r="BI139"/>
  <c r="BH139"/>
  <c r="BG139"/>
  <c r="BF139"/>
  <c r="T139"/>
  <c r="R139"/>
  <c r="P139"/>
  <c r="BI132"/>
  <c r="BH132"/>
  <c r="BG132"/>
  <c r="BF132"/>
  <c r="T132"/>
  <c r="R132"/>
  <c r="P132"/>
  <c r="BI128"/>
  <c r="BH128"/>
  <c r="BG128"/>
  <c r="BF128"/>
  <c r="T128"/>
  <c r="R128"/>
  <c r="P128"/>
  <c r="BI119"/>
  <c r="BH119"/>
  <c r="BG119"/>
  <c r="BF119"/>
  <c r="T119"/>
  <c r="R119"/>
  <c r="P119"/>
  <c r="BI114"/>
  <c r="BH114"/>
  <c r="BG114"/>
  <c r="BF114"/>
  <c r="T114"/>
  <c r="R114"/>
  <c r="P114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85"/>
  <c r="BH85"/>
  <c r="BG85"/>
  <c r="BF85"/>
  <c r="T85"/>
  <c r="R85"/>
  <c r="P85"/>
  <c r="F77"/>
  <c r="E75"/>
  <c r="F52"/>
  <c r="E50"/>
  <c r="J24"/>
  <c r="E24"/>
  <c r="J80"/>
  <c r="J23"/>
  <c r="J21"/>
  <c r="E21"/>
  <c r="J79"/>
  <c r="J20"/>
  <c r="J18"/>
  <c r="E18"/>
  <c r="F55"/>
  <c r="J17"/>
  <c r="J15"/>
  <c r="E15"/>
  <c r="F79"/>
  <c r="J14"/>
  <c r="J12"/>
  <c r="J77"/>
  <c r="E7"/>
  <c r="E73"/>
  <c i="2" r="J37"/>
  <c r="J36"/>
  <c i="1" r="AY55"/>
  <c i="2" r="J35"/>
  <c i="1" r="AX55"/>
  <c i="2" r="BI267"/>
  <c r="BH267"/>
  <c r="BG267"/>
  <c r="BF267"/>
  <c r="T267"/>
  <c r="T266"/>
  <c r="R267"/>
  <c r="R266"/>
  <c r="P267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0"/>
  <c r="BH160"/>
  <c r="BG160"/>
  <c r="BF160"/>
  <c r="T160"/>
  <c r="R160"/>
  <c r="P160"/>
  <c r="BI155"/>
  <c r="BH155"/>
  <c r="BG155"/>
  <c r="BF155"/>
  <c r="T155"/>
  <c r="T154"/>
  <c r="R155"/>
  <c r="R154"/>
  <c r="P155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3"/>
  <c r="BH133"/>
  <c r="BG133"/>
  <c r="BF133"/>
  <c r="T133"/>
  <c r="R133"/>
  <c r="P133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9"/>
  <c r="BH99"/>
  <c r="BG99"/>
  <c r="BF99"/>
  <c r="T99"/>
  <c r="R99"/>
  <c r="P99"/>
  <c r="BI86"/>
  <c r="BH86"/>
  <c r="BG86"/>
  <c r="BF86"/>
  <c r="T86"/>
  <c r="R86"/>
  <c r="P86"/>
  <c r="F78"/>
  <c r="E76"/>
  <c r="F52"/>
  <c r="E50"/>
  <c r="J24"/>
  <c r="E24"/>
  <c r="J55"/>
  <c r="J23"/>
  <c r="J21"/>
  <c r="E21"/>
  <c r="J80"/>
  <c r="J20"/>
  <c r="J18"/>
  <c r="E18"/>
  <c r="F55"/>
  <c r="J17"/>
  <c r="J15"/>
  <c r="E15"/>
  <c r="F80"/>
  <c r="J14"/>
  <c r="J12"/>
  <c r="J78"/>
  <c r="E7"/>
  <c r="E48"/>
  <c i="1" r="L50"/>
  <c r="AM50"/>
  <c r="AM49"/>
  <c r="L49"/>
  <c r="AM47"/>
  <c r="L47"/>
  <c r="L45"/>
  <c r="L44"/>
  <c i="2" r="BK227"/>
  <c r="J251"/>
  <c r="J160"/>
  <c r="J204"/>
  <c i="3" r="J341"/>
  <c r="BK283"/>
  <c r="BK208"/>
  <c r="J153"/>
  <c r="BK291"/>
  <c r="BK196"/>
  <c r="BK331"/>
  <c r="J234"/>
  <c r="J168"/>
  <c r="BK323"/>
  <c r="BK252"/>
  <c r="BK184"/>
  <c i="4" r="BK94"/>
  <c r="J82"/>
  <c i="2" r="J184"/>
  <c r="BK251"/>
  <c r="J198"/>
  <c r="BK123"/>
  <c r="J224"/>
  <c r="BK176"/>
  <c r="BK224"/>
  <c i="3" r="BK344"/>
  <c r="J287"/>
  <c r="J212"/>
  <c r="BK139"/>
  <c r="BK250"/>
  <c r="BK190"/>
  <c r="BK320"/>
  <c r="BK242"/>
  <c r="BK198"/>
  <c r="J331"/>
  <c r="J208"/>
  <c r="BK107"/>
  <c i="2" r="J241"/>
  <c r="BK248"/>
  <c r="BK202"/>
  <c r="J263"/>
  <c r="J196"/>
  <c r="BK103"/>
  <c r="BK148"/>
  <c i="3" r="J250"/>
  <c r="BK200"/>
  <c r="BK166"/>
  <c r="BK279"/>
  <c r="BK204"/>
  <c r="J132"/>
  <c r="J202"/>
  <c r="J352"/>
  <c r="J222"/>
  <c r="J128"/>
  <c i="2" r="J239"/>
  <c r="J170"/>
  <c r="BK212"/>
  <c r="J111"/>
  <c r="BK220"/>
  <c r="BK190"/>
  <c r="BK115"/>
  <c r="J176"/>
  <c i="3" r="BK348"/>
  <c r="J291"/>
  <c r="J214"/>
  <c r="BK168"/>
  <c r="BK295"/>
  <c r="BK212"/>
  <c r="J149"/>
  <c r="BK260"/>
  <c r="BK228"/>
  <c r="BK176"/>
  <c r="J338"/>
  <c r="BK238"/>
  <c r="BK192"/>
  <c r="J119"/>
  <c i="4" r="BK86"/>
  <c i="2" r="J180"/>
  <c r="BK239"/>
  <c r="BK184"/>
  <c r="J257"/>
  <c r="J99"/>
  <c i="3" r="J295"/>
  <c r="J218"/>
  <c r="J310"/>
  <c r="J246"/>
  <c r="J186"/>
  <c r="BK303"/>
  <c r="J224"/>
  <c r="BK99"/>
  <c r="BK263"/>
  <c r="BK232"/>
  <c r="J166"/>
  <c i="4" r="J96"/>
  <c i="2" r="J194"/>
  <c r="J245"/>
  <c r="BK170"/>
  <c r="BK260"/>
  <c r="BK204"/>
  <c r="BK118"/>
  <c r="BK194"/>
  <c r="J103"/>
  <c i="3" r="J299"/>
  <c r="J220"/>
  <c r="J164"/>
  <c r="BK271"/>
  <c r="J200"/>
  <c r="J99"/>
  <c r="J254"/>
  <c r="J180"/>
  <c r="J242"/>
  <c r="J190"/>
  <c i="4" r="BK90"/>
  <c i="2" r="BK196"/>
  <c r="BK107"/>
  <c r="J220"/>
  <c r="J133"/>
  <c r="BK216"/>
  <c r="J186"/>
  <c r="J233"/>
  <c i="1" r="AS54"/>
  <c i="3" r="J307"/>
  <c r="J194"/>
  <c r="J323"/>
  <c r="J267"/>
  <c r="BK246"/>
  <c r="J334"/>
  <c r="J230"/>
  <c r="BK158"/>
  <c i="4" r="J92"/>
  <c i="2" r="BK111"/>
  <c r="J248"/>
  <c r="BK140"/>
  <c r="BK230"/>
  <c r="BK172"/>
  <c r="J230"/>
  <c r="BK144"/>
  <c i="3" r="BK338"/>
  <c r="J260"/>
  <c r="BK186"/>
  <c r="J317"/>
  <c r="J238"/>
  <c r="BK180"/>
  <c r="BK85"/>
  <c r="BK317"/>
  <c r="BK214"/>
  <c r="BK352"/>
  <c r="BK256"/>
  <c r="BK210"/>
  <c r="J162"/>
  <c i="4" r="BK96"/>
  <c r="J84"/>
  <c i="2" r="J148"/>
  <c r="J86"/>
  <c r="BK208"/>
  <c r="J267"/>
  <c r="BK121"/>
  <c i="3" r="J327"/>
  <c r="BK244"/>
  <c r="J192"/>
  <c r="J107"/>
  <c r="BK222"/>
  <c r="J139"/>
  <c r="J248"/>
  <c r="BK188"/>
  <c r="BK327"/>
  <c r="BK218"/>
  <c r="BK153"/>
  <c i="4" r="BK88"/>
  <c i="2" r="BK267"/>
  <c r="J260"/>
  <c r="J210"/>
  <c r="J144"/>
  <c r="BK233"/>
  <c r="J192"/>
  <c r="BK245"/>
  <c r="BK168"/>
  <c i="3" r="BK334"/>
  <c r="BK258"/>
  <c r="BK194"/>
  <c r="BK341"/>
  <c r="J240"/>
  <c r="J182"/>
  <c r="J283"/>
  <c r="J226"/>
  <c r="J103"/>
  <c r="J258"/>
  <c r="BK170"/>
  <c i="4" r="J90"/>
  <c i="2" r="BK160"/>
  <c r="BK241"/>
  <c r="J172"/>
  <c r="BK99"/>
  <c r="BK210"/>
  <c r="J168"/>
  <c r="BK214"/>
  <c r="J118"/>
  <c i="3" r="BK230"/>
  <c r="J176"/>
  <c r="BK103"/>
  <c r="BK248"/>
  <c r="J184"/>
  <c r="J236"/>
  <c r="BK182"/>
  <c r="J275"/>
  <c r="BK202"/>
  <c r="J85"/>
  <c i="2" r="BK206"/>
  <c r="J236"/>
  <c r="BK200"/>
  <c r="J166"/>
  <c r="J254"/>
  <c r="J202"/>
  <c r="J123"/>
  <c r="BK198"/>
  <c i="3" r="J320"/>
  <c r="BK240"/>
  <c r="J204"/>
  <c r="BK119"/>
  <c r="J252"/>
  <c r="J188"/>
  <c r="J279"/>
  <c r="J244"/>
  <c r="J196"/>
  <c r="J114"/>
  <c r="BK299"/>
  <c r="J228"/>
  <c r="J174"/>
  <c i="4" r="J86"/>
  <c r="BK92"/>
  <c i="2" r="BK192"/>
  <c r="J216"/>
  <c r="J115"/>
  <c r="BK186"/>
  <c i="3" r="BK307"/>
  <c r="BK234"/>
  <c r="J170"/>
  <c r="J263"/>
  <c r="J172"/>
  <c r="BK275"/>
  <c r="BK206"/>
  <c r="J344"/>
  <c r="J303"/>
  <c r="J206"/>
  <c r="BK114"/>
  <c i="4" r="BK82"/>
  <c i="2" r="BK155"/>
  <c r="J227"/>
  <c r="BK86"/>
  <c r="J214"/>
  <c r="J140"/>
  <c r="J208"/>
  <c r="BK133"/>
  <c i="3" r="BK310"/>
  <c r="BK236"/>
  <c r="BK174"/>
  <c r="J305"/>
  <c r="BK220"/>
  <c r="J158"/>
  <c r="J271"/>
  <c r="J210"/>
  <c r="J348"/>
  <c r="BK224"/>
  <c r="BK132"/>
  <c i="4" r="BK84"/>
  <c i="2" r="J188"/>
  <c r="BK254"/>
  <c r="J155"/>
  <c r="BK236"/>
  <c r="J121"/>
  <c r="J200"/>
  <c r="BK188"/>
  <c i="3" r="J216"/>
  <c r="BK149"/>
  <c r="J256"/>
  <c r="J232"/>
  <c r="BK164"/>
  <c r="BK287"/>
  <c r="BK216"/>
  <c r="BK128"/>
  <c r="BK254"/>
  <c r="BK172"/>
  <c i="4" r="J88"/>
  <c i="2" r="J190"/>
  <c r="BK257"/>
  <c r="BK180"/>
  <c r="BK263"/>
  <c r="J212"/>
  <c r="BK166"/>
  <c r="J206"/>
  <c r="J107"/>
  <c i="3" r="BK305"/>
  <c r="BK226"/>
  <c r="BK162"/>
  <c r="BK267"/>
  <c r="J198"/>
  <c i="4" r="J94"/>
  <c i="2" l="1" r="T143"/>
  <c r="P143"/>
  <c r="R143"/>
  <c r="P85"/>
  <c r="BK159"/>
  <c r="J159"/>
  <c r="J63"/>
  <c i="3" r="BK157"/>
  <c r="J157"/>
  <c r="J62"/>
  <c i="2" r="BK85"/>
  <c r="J85"/>
  <c r="J60"/>
  <c r="P159"/>
  <c i="3" r="T84"/>
  <c r="R131"/>
  <c r="P157"/>
  <c i="2" r="R85"/>
  <c r="R159"/>
  <c i="3" r="P84"/>
  <c r="BK131"/>
  <c r="J131"/>
  <c r="J61"/>
  <c r="T131"/>
  <c r="R157"/>
  <c i="4" r="BK81"/>
  <c r="BK80"/>
  <c r="J80"/>
  <c r="J59"/>
  <c r="R81"/>
  <c r="R80"/>
  <c i="2" r="T85"/>
  <c r="T159"/>
  <c i="3" r="BK84"/>
  <c r="R84"/>
  <c r="R83"/>
  <c r="P131"/>
  <c r="T157"/>
  <c i="4" r="P81"/>
  <c r="P80"/>
  <c i="1" r="AU57"/>
  <c i="4" r="T81"/>
  <c r="T80"/>
  <c i="2" r="BK143"/>
  <c r="J143"/>
  <c r="J61"/>
  <c r="BK154"/>
  <c r="J154"/>
  <c r="J62"/>
  <c r="BK266"/>
  <c r="J266"/>
  <c r="J64"/>
  <c i="3" r="BK351"/>
  <c r="J351"/>
  <c r="J63"/>
  <c i="4" r="J52"/>
  <c r="F55"/>
  <c r="F76"/>
  <c r="BE84"/>
  <c r="BE90"/>
  <c i="3" r="J84"/>
  <c r="J60"/>
  <c i="4" r="E70"/>
  <c r="BE82"/>
  <c r="BE88"/>
  <c r="BE96"/>
  <c r="J55"/>
  <c r="BE86"/>
  <c r="BE92"/>
  <c r="BE94"/>
  <c r="J54"/>
  <c i="3" r="F54"/>
  <c r="J55"/>
  <c r="BE99"/>
  <c r="BE139"/>
  <c r="BE166"/>
  <c r="BE180"/>
  <c r="BE186"/>
  <c r="BE194"/>
  <c r="BE196"/>
  <c r="BE198"/>
  <c r="BE212"/>
  <c r="BE214"/>
  <c r="BE226"/>
  <c r="BE234"/>
  <c r="BE240"/>
  <c r="BE242"/>
  <c r="BE244"/>
  <c r="BE248"/>
  <c r="BE291"/>
  <c r="BE303"/>
  <c r="BE307"/>
  <c r="BE310"/>
  <c r="BE338"/>
  <c r="BE344"/>
  <c r="BE352"/>
  <c r="J52"/>
  <c r="F80"/>
  <c r="BE107"/>
  <c r="BE132"/>
  <c r="BE149"/>
  <c r="BE153"/>
  <c r="BE158"/>
  <c r="BE162"/>
  <c r="BE164"/>
  <c r="BE172"/>
  <c r="BE184"/>
  <c r="BE190"/>
  <c r="BE192"/>
  <c r="BE200"/>
  <c r="BE202"/>
  <c r="BE208"/>
  <c r="BE218"/>
  <c r="BE220"/>
  <c r="BE238"/>
  <c r="BE256"/>
  <c r="BE295"/>
  <c r="BE305"/>
  <c r="BE334"/>
  <c r="BE341"/>
  <c r="E48"/>
  <c r="J54"/>
  <c r="BE103"/>
  <c r="BE119"/>
  <c r="BE168"/>
  <c r="BE174"/>
  <c r="BE176"/>
  <c r="BE206"/>
  <c r="BE216"/>
  <c r="BE224"/>
  <c r="BE228"/>
  <c r="BE230"/>
  <c r="BE232"/>
  <c r="BE236"/>
  <c r="BE258"/>
  <c r="BE271"/>
  <c r="BE279"/>
  <c r="BE299"/>
  <c r="BE320"/>
  <c r="BE323"/>
  <c r="BE327"/>
  <c r="BE331"/>
  <c r="BE348"/>
  <c r="BE85"/>
  <c r="BE114"/>
  <c r="BE128"/>
  <c r="BE170"/>
  <c r="BE182"/>
  <c r="BE188"/>
  <c r="BE204"/>
  <c r="BE210"/>
  <c r="BE222"/>
  <c r="BE246"/>
  <c r="BE250"/>
  <c r="BE252"/>
  <c r="BE254"/>
  <c r="BE260"/>
  <c r="BE263"/>
  <c r="BE267"/>
  <c r="BE275"/>
  <c r="BE283"/>
  <c r="BE287"/>
  <c r="BE317"/>
  <c i="2" r="J52"/>
  <c r="E74"/>
  <c r="J81"/>
  <c r="BE111"/>
  <c r="BE155"/>
  <c r="BE160"/>
  <c r="BE170"/>
  <c r="BE180"/>
  <c r="BE190"/>
  <c r="BE210"/>
  <c r="BE216"/>
  <c r="BE245"/>
  <c r="J54"/>
  <c r="BE86"/>
  <c r="BE107"/>
  <c r="BE133"/>
  <c r="BE140"/>
  <c r="BE148"/>
  <c r="BE168"/>
  <c r="BE176"/>
  <c r="BE198"/>
  <c r="BE206"/>
  <c r="BE224"/>
  <c r="BE227"/>
  <c r="BE257"/>
  <c r="BE260"/>
  <c r="BE263"/>
  <c r="BE267"/>
  <c r="F54"/>
  <c r="F81"/>
  <c r="BE103"/>
  <c r="BE118"/>
  <c r="BE186"/>
  <c r="BE188"/>
  <c r="BE192"/>
  <c r="BE194"/>
  <c r="BE196"/>
  <c r="BE204"/>
  <c r="BE214"/>
  <c r="BE230"/>
  <c r="BE236"/>
  <c r="BE248"/>
  <c r="BE251"/>
  <c r="BE99"/>
  <c r="BE115"/>
  <c r="BE121"/>
  <c r="BE123"/>
  <c r="BE144"/>
  <c r="BE166"/>
  <c r="BE172"/>
  <c r="BE184"/>
  <c r="BE200"/>
  <c r="BE202"/>
  <c r="BE208"/>
  <c r="BE212"/>
  <c r="BE220"/>
  <c r="BE233"/>
  <c r="BE239"/>
  <c r="BE241"/>
  <c r="BE254"/>
  <c i="3" r="J34"/>
  <c i="1" r="AW56"/>
  <c i="3" r="F34"/>
  <c i="1" r="BA56"/>
  <c i="3" r="F35"/>
  <c i="1" r="BB56"/>
  <c i="4" r="J34"/>
  <c i="1" r="AW57"/>
  <c i="2" r="F35"/>
  <c i="1" r="BB55"/>
  <c i="2" r="F34"/>
  <c i="1" r="BA55"/>
  <c i="2" r="F36"/>
  <c i="1" r="BC55"/>
  <c i="4" r="F34"/>
  <c i="1" r="BA57"/>
  <c i="4" r="F37"/>
  <c i="1" r="BD57"/>
  <c i="4" r="F36"/>
  <c i="1" r="BC57"/>
  <c i="2" r="F37"/>
  <c i="1" r="BD55"/>
  <c i="4" r="F35"/>
  <c i="1" r="BB57"/>
  <c i="3" r="F37"/>
  <c i="1" r="BD56"/>
  <c i="2" r="J34"/>
  <c i="1" r="AW55"/>
  <c i="3" r="F36"/>
  <c i="1" r="BC56"/>
  <c i="3" l="1" r="P83"/>
  <c i="1" r="AU56"/>
  <c i="3" r="BK83"/>
  <c r="J83"/>
  <c r="J59"/>
  <c i="2" r="R84"/>
  <c i="3" r="T83"/>
  <c i="2" r="T84"/>
  <c r="P84"/>
  <c i="1" r="AU55"/>
  <c i="2" r="BK84"/>
  <c r="J84"/>
  <c r="J59"/>
  <c i="4" r="J81"/>
  <c r="J60"/>
  <c r="J30"/>
  <c i="1" r="AG57"/>
  <c r="BC54"/>
  <c r="W32"/>
  <c i="2" r="F33"/>
  <c i="1" r="AZ55"/>
  <c i="4" r="J33"/>
  <c i="1" r="AV57"/>
  <c r="AT57"/>
  <c r="AN57"/>
  <c r="BB54"/>
  <c r="W31"/>
  <c r="BA54"/>
  <c r="W30"/>
  <c r="BD54"/>
  <c r="W33"/>
  <c i="3" r="J33"/>
  <c i="1" r="AV56"/>
  <c r="AT56"/>
  <c i="2" r="J33"/>
  <c i="1" r="AV55"/>
  <c r="AT55"/>
  <c i="3" r="F33"/>
  <c i="1" r="AZ56"/>
  <c i="4" r="F33"/>
  <c i="1" r="AZ57"/>
  <c i="4" l="1" r="J39"/>
  <c i="3" r="J30"/>
  <c i="1" r="AG56"/>
  <c r="AZ54"/>
  <c r="W29"/>
  <c i="2" r="J30"/>
  <c i="1" r="AG55"/>
  <c r="AU54"/>
  <c r="AX54"/>
  <c r="AW54"/>
  <c r="AK30"/>
  <c r="AY54"/>
  <c i="2" l="1" r="J39"/>
  <c i="3" r="J39"/>
  <c i="1" r="AN56"/>
  <c r="AN55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<sst xmlns="http://schemas.openxmlformats.org/spreadsheetml/2006/main">
  <si>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</si>
  <si>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</si>
  <si>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</si>
  <si>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</si>
  <si>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</si>
  <si>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{c3ea75b6-92a5-4abb-82b7-a0068e01be6f}</t>
  </si>
  <si>
    <t>0,01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</si>
  <si>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</si>
  <si>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</si>
  <si>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</si>
  <si>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</si>
  <si>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</si>
  <si>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</si>
  <si>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Kód:</t>
  </si>
  <si>
    <t>VS175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</si>
  <si>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</si>
  <si>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</si>
  <si>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Dobřany - Plzeňská ulice- obnova vodovodního a kanalizačního řadu</t>
  </si>
  <si>
    <t>0,1</t>
  </si>
  <si>
    <t>KSO:</t>
  </si>
  <si>
    <t/>
  </si>
  <si>
    <t>CC-CZ:</t>
  </si>
  <si>
    <t>Místo:</t>
  </si>
  <si>
    <t xml:space="preserve"> </t>
  </si>
  <si>
    <t>Datum:</t>
  </si>
  <si>
    <t>7. 7. 2022</t>
  </si>
  <si>
    <t>10</t>
  </si>
  <si>
    <t>100</t>
  </si>
  <si>
    <t>Zadavatel:</t>
  </si>
  <si>
    <t>IČ:</t>
  </si>
  <si>
    <t>Město Dobřany</t>
  </si>
  <si>
    <t>DIČ:</t>
  </si>
  <si>
    <t>Uchazeč:</t>
  </si>
  <si>
    <t>Vyplň údaj</t>
  </si>
  <si>
    <t>True</t>
  </si>
  <si>
    <t>Projektant:</t>
  </si>
  <si>
    <t>ČEVAK a. s.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</si>
  <si>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</si>
  <si>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</si>
  <si>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</si>
  <si>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</si>
  <si>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</si>
  <si>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</si>
  <si>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</si>
  <si>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</si>
  <si>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</si>
  <si>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</si>
  <si>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</si>
  <si>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</si>
  <si>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</si>
  <si>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</si>
  <si>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</si>
  <si>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</si>
  <si>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</si>
  <si>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</si>
  <si>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</si>
  <si>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</si>
  <si>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</si>
  <si>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</si>
  <si>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</si>
  <si>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</si>
  <si>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</si>
  <si>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</si>
  <si>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</si>
  <si>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</si>
  <si>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</si>
  <si>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</si>
  <si>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</si>
  <si>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</si>
  <si>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</si>
  <si>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</si>
  <si>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</si>
  <si>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</si>
  <si>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</si>
  <si>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</si>
  <si>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</si>
  <si>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</si>
  <si>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</si>
  <si>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</si>
  <si>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</si>
  <si>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Kanalizační stoka A + kanal. přípojky</t>
  </si>
  <si>
    <t>STA</t>
  </si>
  <si>
    <t>{90169076-af3f-4429-a48e-ecca4d52d800}</t>
  </si>
  <si>
    <t>2</t>
  </si>
  <si>
    <t>02</t>
  </si>
  <si>
    <t xml:space="preserve">SO 02 Vodovodní řad 1 + vodovodní  přípojky</t>
  </si>
  <si>
    <t>{e0e0e5e4-ba93-4669-8c45-640d1f83a623}</t>
  </si>
  <si>
    <t>03</t>
  </si>
  <si>
    <t>SO 03 ON a VN</t>
  </si>
  <si>
    <t>{50b129ba-0545-482c-a2dd-d5e74ad0e85f}</t>
  </si>
  <si>
    <t>KRYCÍ LIST SOUPISU PRACÍ</t>
  </si>
  <si>
    <t>Objekt:</t>
  </si>
  <si>
    <t>01 - SO 01 Kanalizační stoka A + kanal. přípojky</t>
  </si>
  <si>
    <t>REKAPITULACE ČLENĚNÍ SOUPISU PRACÍ</t>
  </si>
  <si>
    <t>Kód dílu - Popis</t>
  </si>
  <si>
    <t>Cena celkem [CZK]</t>
  </si>
  <si>
    <t>-1</t>
  </si>
  <si>
    <t>1 - Zemní práce</t>
  </si>
  <si>
    <t>4 - Vodorovné konstrukce</t>
  </si>
  <si>
    <t>6 - Úpravy povrchu,podlahy</t>
  </si>
  <si>
    <t>8 - Trubní vedení</t>
  </si>
  <si>
    <t>99 - Staveništní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</si>
  <si>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</si>
  <si>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</si>
  <si>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</si>
  <si>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</si>
  <si>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</si>
  <si>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</si>
  <si>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</si>
  <si>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</si>
  <si>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</si>
  <si>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</si>
  <si>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</si>
  <si>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</si>
  <si>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</si>
  <si>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</si>
  <si>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</si>
  <si>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</si>
  <si>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132254204</t>
  </si>
  <si>
    <t>Hloubení zapažených rýh š do 2000 mm v hornině třídy těžitelnosti I skupiny 3 objem do 500 m3</t>
  </si>
  <si>
    <t>m3</t>
  </si>
  <si>
    <t>CS ÚRS 2022 01</t>
  </si>
  <si>
    <t>4</t>
  </si>
  <si>
    <t>1817744294</t>
  </si>
  <si>
    <t>PP</t>
  </si>
  <si>
    <t>Hloubení zapažených rýh šířky přes 800 do 2 000 mm strojně s urovnáním dna do předepsaného profilu a spádu v hornině třídy těžitelnosti I skupiny 3 přes 100 do 500 m3</t>
  </si>
  <si>
    <t>Online PSC</t>
  </si>
  <si>
    <t>https://podminky.urs.cz/item/CS_URS_2022_01/132254204</t>
  </si>
  <si>
    <t>VV</t>
  </si>
  <si>
    <t>Začátek provozního součtu</t>
  </si>
  <si>
    <t>"Š1 stáv. - Š2"49,50*(2,69+2,0)/2*1,1</t>
  </si>
  <si>
    <t>"Š2 - Š3"39,8*(2,0+1,45)/2*1,1</t>
  </si>
  <si>
    <t>"Š3 - Š4"27,1*(1,45+1,20)/2*1,0</t>
  </si>
  <si>
    <t>"prohloubení a rozšíření pro šachty"3,14*0,8*0,8*0,2*3+1,4*0,3*(2,0+1,45+1,20)</t>
  </si>
  <si>
    <t>"přepojení"4*1,45*0,8</t>
  </si>
  <si>
    <t xml:space="preserve">"přípojky  cca"9,2*1,5*0,8</t>
  </si>
  <si>
    <t>Konec provozního součtu</t>
  </si>
  <si>
    <t>Mezisoučet</t>
  </si>
  <si>
    <t>3</t>
  </si>
  <si>
    <t>"z toho v hor.3 40%"257,256*0,4</t>
  </si>
  <si>
    <t>132354204</t>
  </si>
  <si>
    <t>Hloubení zapažených rýh š do 2000 mm v hornině třídy těžitelnosti II skupiny 4 objem do 500 m3</t>
  </si>
  <si>
    <t>90331511</t>
  </si>
  <si>
    <t>Hloubení zapažených rýh šířky přes 800 do 2 000 mm strojně s urovnáním dna do předepsaného profilu a spádu v hornině třídy těžitelnosti II skupiny 4 přes 100 do 500 m3</t>
  </si>
  <si>
    <t>https://podminky.urs.cz/item/CS_URS_2022_01/132354204</t>
  </si>
  <si>
    <t xml:space="preserve">"v hor. 4  50%"257,256*0,5</t>
  </si>
  <si>
    <t>132454204</t>
  </si>
  <si>
    <t>Hloubení zapažených rýh š do 2000 mm v hornině třídy těžitelnosti II skupiny 5 objem do 500 m3</t>
  </si>
  <si>
    <t>1297699340</t>
  </si>
  <si>
    <t>Hloubení zapažených rýh šířky přes 800 do 2 000 mm strojně s urovnáním dna do předepsaného profilu a spádu v hornině třídy těžitelnosti II skupiny 5 přes 100 do 500 m3</t>
  </si>
  <si>
    <t>https://podminky.urs.cz/item/CS_URS_2022_01/132454204</t>
  </si>
  <si>
    <t xml:space="preserve">"v hor. 5  10%"257,256*0,1</t>
  </si>
  <si>
    <t>151101101</t>
  </si>
  <si>
    <t>Zřízení příložného pažení a rozepření stěn rýh hl do 2 m</t>
  </si>
  <si>
    <t>m2</t>
  </si>
  <si>
    <t>-520848193</t>
  </si>
  <si>
    <t>Zřízení pažení a rozepření stěn rýh pro podzemní vedení příložné pro jakoukoliv mezerovitost, hloubky do 2 m</t>
  </si>
  <si>
    <t>https://podminky.urs.cz/item/CS_URS_2022_01/151101101</t>
  </si>
  <si>
    <t>"Š2 - Š3"39,8*(2,0+1,45)/2*2</t>
  </si>
  <si>
    <t>5</t>
  </si>
  <si>
    <t>151101102</t>
  </si>
  <si>
    <t>Zřízení příložného pažení a rozepření stěn rýh hl přes 2 do 4 m</t>
  </si>
  <si>
    <t>-1384488697</t>
  </si>
  <si>
    <t>Zřízení pažení a rozepření stěn rýh pro podzemní vedení příložné pro jakoukoliv mezerovitost, hloubky přes 2 do 4 m</t>
  </si>
  <si>
    <t>https://podminky.urs.cz/item/CS_URS_2022_01/151101102</t>
  </si>
  <si>
    <t>"Š1 stáv. - Š2"49,50*(2,69+2,0)/2*2</t>
  </si>
  <si>
    <t>6</t>
  </si>
  <si>
    <t>151101111</t>
  </si>
  <si>
    <t>Odstranění příložného pažení a rozepření stěn rýh hl do 2 m</t>
  </si>
  <si>
    <t>-1941666139</t>
  </si>
  <si>
    <t>Odstranění pažení a rozepření stěn rýh pro podzemní vedení s uložením materiálu na vzdálenost do 3 m od kraje výkopu příložné, hloubky do 2 m</t>
  </si>
  <si>
    <t>https://podminky.urs.cz/item/CS_URS_2022_01/151101111</t>
  </si>
  <si>
    <t>7</t>
  </si>
  <si>
    <t>151101112</t>
  </si>
  <si>
    <t>Odstranění příložného pažení a rozepření stěn rýh hl přes 2 do 4 m</t>
  </si>
  <si>
    <t>1804138386</t>
  </si>
  <si>
    <t>Odstranění pažení a rozepření stěn rýh pro podzemní vedení s uložením materiálu na vzdálenost do 3 m od kraje výkopu příložné, hloubky přes 2 do 4 m</t>
  </si>
  <si>
    <t>https://podminky.urs.cz/item/CS_URS_2022_01/151101112</t>
  </si>
  <si>
    <t>9</t>
  </si>
  <si>
    <t>162 111 R</t>
  </si>
  <si>
    <t>Vodorovné přemístění výkopku + poplatek za uložení dle zákona o odpadech</t>
  </si>
  <si>
    <t>-344468369</t>
  </si>
  <si>
    <t>8</t>
  </si>
  <si>
    <t>174151101</t>
  </si>
  <si>
    <t>Zásyp jam, šachet rýh nebo kolem objektů sypaninou se zhutněním</t>
  </si>
  <si>
    <t>-30113239</t>
  </si>
  <si>
    <t>Zásyp sypaninou z jakékoliv horniny strojně s uložením výkopku ve vrstvách se zhutněním jam, šachet, rýh nebo kolem objektů v těchto vykopávkách</t>
  </si>
  <si>
    <t>https://podminky.urs.cz/item/CS_URS_2022_01/174151101</t>
  </si>
  <si>
    <t>"výkop celkem:"257,256</t>
  </si>
  <si>
    <t>odpočet vytlačená kubatura:</t>
  </si>
  <si>
    <t>"lože"-13,914</t>
  </si>
  <si>
    <t>"drenáž"-131,78*0,15</t>
  </si>
  <si>
    <t>"obsyp bez potrubí"-(95,926-17,1684)</t>
  </si>
  <si>
    <t>"šachty"-3,14*0,7*0,7*(2,2+1,65+1,40)</t>
  </si>
  <si>
    <t>Součet</t>
  </si>
  <si>
    <t>175151101</t>
  </si>
  <si>
    <t>Obsypání potrubí strojně sypaninou bez prohození, uloženou do 3 m</t>
  </si>
  <si>
    <t>-1722434878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</si>
  <si>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</si>
  <si>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https://podminky.urs.cz/item/CS_URS_2022_01/175151101</t>
  </si>
  <si>
    <t>(116,4+3,4)*1,1*0,7</t>
  </si>
  <si>
    <t>9,2*0,8*0,5</t>
  </si>
  <si>
    <t>"odp. potrubí"-(3,14*0,215*0,215*116,4+3,14*0,16*0,16*3,4)</t>
  </si>
  <si>
    <t>11</t>
  </si>
  <si>
    <t>M</t>
  </si>
  <si>
    <t>58331200</t>
  </si>
  <si>
    <t>štěrkopísek netříděný</t>
  </si>
  <si>
    <t>t</t>
  </si>
  <si>
    <t>-392257162</t>
  </si>
  <si>
    <t>78,76*2 'Přepočtené koeficientem množství</t>
  </si>
  <si>
    <t>Vodorovné konstrukce</t>
  </si>
  <si>
    <t>13</t>
  </si>
  <si>
    <t>211531111</t>
  </si>
  <si>
    <t>Výplň odvodňovacích žeber nebo trativodů kamenivem hrubým drceným frakce 16 až 63 mm</t>
  </si>
  <si>
    <t>-555546956</t>
  </si>
  <si>
    <t>Výplň kamenivem do rýh odvodňovacích žeber nebo trativodů bez zhutnění, s úpravou povrchu výplně kamenivem hrubým drceným frakce 16 až 63 mm</t>
  </si>
  <si>
    <t>https://podminky.urs.cz/item/CS_URS_2022_01/211531111</t>
  </si>
  <si>
    <t>(116,4+3,4)*1,1*0,15</t>
  </si>
  <si>
    <t>12</t>
  </si>
  <si>
    <t>451572111</t>
  </si>
  <si>
    <t>Lože pod potrubí otevřený výkop z kameniva drobného těženého</t>
  </si>
  <si>
    <t>2130662638</t>
  </si>
  <si>
    <t>Lože pod potrubí, stoky a drobné objekty v otevřeném výkopu z kameniva drobného těženého 0 až 4 mm</t>
  </si>
  <si>
    <t>https://podminky.urs.cz/item/CS_URS_2022_01/451572111</t>
  </si>
  <si>
    <t>(116,4+3,4)*1,1*0,1</t>
  </si>
  <si>
    <t>9,2*0,8*0,1</t>
  </si>
  <si>
    <t>Úpravy povrchu,podlahy</t>
  </si>
  <si>
    <t>14</t>
  </si>
  <si>
    <t>631311122</t>
  </si>
  <si>
    <t>Mazanina tl přes 80 do 120 mm z betonu prostého bez zvýšených nároků na prostředí tř. C 8/10</t>
  </si>
  <si>
    <t>-505692517</t>
  </si>
  <si>
    <t>Mazanina z betonu prostého bez zvýšených nároků na prostředí tl. přes 80 do 120 mm tř. C 8/10</t>
  </si>
  <si>
    <t>https://podminky.urs.cz/item/CS_URS_2022_01/631311122</t>
  </si>
  <si>
    <t>3,14*0,8*0,8*0,1*3</t>
  </si>
  <si>
    <t>Trubní vedení</t>
  </si>
  <si>
    <t>17</t>
  </si>
  <si>
    <t>212755213</t>
  </si>
  <si>
    <t>Trativody z drenážních trubek plastových flexibilních D 80 mm bez lože</t>
  </si>
  <si>
    <t>m</t>
  </si>
  <si>
    <t>1525255171</t>
  </si>
  <si>
    <t>Trativody bez lože z drenážních trubek plastových flexibilních D 80 mm</t>
  </si>
  <si>
    <t>https://podminky.urs.cz/item/CS_URS_2022_01/212755213</t>
  </si>
  <si>
    <t>"přípojky"9,2</t>
  </si>
  <si>
    <t>116,4+3,4</t>
  </si>
  <si>
    <t>30</t>
  </si>
  <si>
    <t>280 101 R</t>
  </si>
  <si>
    <t>Potrubí PVC KG SN 160/4,7</t>
  </si>
  <si>
    <t>1670843655</t>
  </si>
  <si>
    <t>31</t>
  </si>
  <si>
    <t>280 151 R</t>
  </si>
  <si>
    <t>Koleno PVC KG 45° DN 150</t>
  </si>
  <si>
    <t>ks</t>
  </si>
  <si>
    <t>1480341905</t>
  </si>
  <si>
    <t>32</t>
  </si>
  <si>
    <t>280 152 R</t>
  </si>
  <si>
    <t xml:space="preserve">Přesuvná spojka  DN 150</t>
  </si>
  <si>
    <t>-150453470</t>
  </si>
  <si>
    <t>Přesuvná spojka DN 150</t>
  </si>
  <si>
    <t>33</t>
  </si>
  <si>
    <t>286 082 R</t>
  </si>
  <si>
    <t>Trubka drenážní flexibilní Dn 80 mm</t>
  </si>
  <si>
    <t>1317412309</t>
  </si>
  <si>
    <t>119,8*1,015</t>
  </si>
  <si>
    <t>34</t>
  </si>
  <si>
    <t>286 200 R</t>
  </si>
  <si>
    <t xml:space="preserve">Potrubí PVC-U SN 12 DN 250  (250/8,2)</t>
  </si>
  <si>
    <t>-3158484</t>
  </si>
  <si>
    <t>Potrubí PVC-U SN 12 DN 250 (250/8,2)</t>
  </si>
  <si>
    <t>27,1*1,015</t>
  </si>
  <si>
    <t>35</t>
  </si>
  <si>
    <t>286 201 R</t>
  </si>
  <si>
    <t xml:space="preserve">Potrubí PVC-U SN 12 DN 400  (400/12,6)</t>
  </si>
  <si>
    <t>-1607497437</t>
  </si>
  <si>
    <t>Potrubí PVC-U SN 12 DN 400 (400/12,6)</t>
  </si>
  <si>
    <t>89,3*1,015</t>
  </si>
  <si>
    <t>36</t>
  </si>
  <si>
    <t>286 202 R</t>
  </si>
  <si>
    <t xml:space="preserve">Odbočka PVC  45°DN 250/160</t>
  </si>
  <si>
    <t>988667094</t>
  </si>
  <si>
    <t>Odbočka PVC 45°DN 250/160</t>
  </si>
  <si>
    <t>37</t>
  </si>
  <si>
    <t>286 203 R</t>
  </si>
  <si>
    <t xml:space="preserve">Odbočka PVC  45°DN 400/160</t>
  </si>
  <si>
    <t>-10198282</t>
  </si>
  <si>
    <t>Odbočka PVC 45°DN 400/160</t>
  </si>
  <si>
    <t>38</t>
  </si>
  <si>
    <t>286 321 R</t>
  </si>
  <si>
    <t>Šachtová vložka bet. DN 400</t>
  </si>
  <si>
    <t>44821811</t>
  </si>
  <si>
    <t>39</t>
  </si>
  <si>
    <t>592 103 R</t>
  </si>
  <si>
    <t>Skruž šachetní TBS-Q 100/25/12 LS</t>
  </si>
  <si>
    <t>2077191617</t>
  </si>
  <si>
    <t>40</t>
  </si>
  <si>
    <t>592 113 R</t>
  </si>
  <si>
    <t>Skruž šachetní TBS-Q 100/50/12 LS</t>
  </si>
  <si>
    <t>-400034079</t>
  </si>
  <si>
    <t>41</t>
  </si>
  <si>
    <t>592 245 R</t>
  </si>
  <si>
    <t>Skruž kónus TBR-Q 1000/600/120</t>
  </si>
  <si>
    <t>1078530885</t>
  </si>
  <si>
    <t>42</t>
  </si>
  <si>
    <t>592 261 R</t>
  </si>
  <si>
    <t>Prstenec vyrovnávacíTBW-Q 60</t>
  </si>
  <si>
    <t>-832644071</t>
  </si>
  <si>
    <t>43</t>
  </si>
  <si>
    <t>592 262 R</t>
  </si>
  <si>
    <t>Prstenec vyrovnávacíTBW-Q 80</t>
  </si>
  <si>
    <t>-1449234463</t>
  </si>
  <si>
    <t>44</t>
  </si>
  <si>
    <t>592 263 R</t>
  </si>
  <si>
    <t>Prstenec vyrovnávacíTBW-Q 100</t>
  </si>
  <si>
    <t>-1035619588</t>
  </si>
  <si>
    <t>45</t>
  </si>
  <si>
    <t>592 300 R</t>
  </si>
  <si>
    <t>Šachtové dno TBZ-Q 1000/500</t>
  </si>
  <si>
    <t>kpl</t>
  </si>
  <si>
    <t>162414431</t>
  </si>
  <si>
    <t>46</t>
  </si>
  <si>
    <t>592 301 R</t>
  </si>
  <si>
    <t>Šachtové dno TBZ-Q 1000/800</t>
  </si>
  <si>
    <t>-1858157946</t>
  </si>
  <si>
    <t>47</t>
  </si>
  <si>
    <t>592 400 R</t>
  </si>
  <si>
    <t>Poklop LT D400, rám BEGU, s odvětráním</t>
  </si>
  <si>
    <t>400958827</t>
  </si>
  <si>
    <t>48</t>
  </si>
  <si>
    <t>592 401 R</t>
  </si>
  <si>
    <t>Poklop LT D400, rám BEGU, bez odvětrání</t>
  </si>
  <si>
    <t>-2128701253</t>
  </si>
  <si>
    <t>49</t>
  </si>
  <si>
    <t>597 001 R</t>
  </si>
  <si>
    <t>Kanal. trubka KT DN 300</t>
  </si>
  <si>
    <t>2052163145</t>
  </si>
  <si>
    <t>50</t>
  </si>
  <si>
    <t>800 001 R</t>
  </si>
  <si>
    <t xml:space="preserve">Úpravy na stávající šachtě  Š1</t>
  </si>
  <si>
    <t>1427395667</t>
  </si>
  <si>
    <t>Úpravy na stávající šachtě Š1</t>
  </si>
  <si>
    <t>51</t>
  </si>
  <si>
    <t>800 002</t>
  </si>
  <si>
    <t>Demolice stáv. šachet Š2, Š3</t>
  </si>
  <si>
    <t>-1668917350</t>
  </si>
  <si>
    <t>831372121</t>
  </si>
  <si>
    <t>Montáž potrubí z trub kameninových hrdlových s integrovaným těsněním výkop sklon do 20 % DN 300</t>
  </si>
  <si>
    <t>-1801191453</t>
  </si>
  <si>
    <t>Montáž potrubí z trub kameninových hrdlových s integrovaným těsněním v otevřeném výkopu ve sklonu do 20 % DN 300</t>
  </si>
  <si>
    <t>https://podminky.urs.cz/item/CS_URS_2022_01/831372121</t>
  </si>
  <si>
    <t>"přepojení"3,4</t>
  </si>
  <si>
    <t>16</t>
  </si>
  <si>
    <t>871311101</t>
  </si>
  <si>
    <t>Montáž potrubí z PVC SDR 11 těsněných gumovým kroužkem otevřený výkop D 160 x 6,2 mm</t>
  </si>
  <si>
    <t>2036653905</t>
  </si>
  <si>
    <t>Montáž vodovodního potrubí z plastů v otevřeném výkopu z tvrdého PVC s integrovaným těsněnim SDR 11/PN10 D 160 x 6,2 mm</t>
  </si>
  <si>
    <t>https://podminky.urs.cz/item/CS_URS_2022_01/871311101</t>
  </si>
  <si>
    <t>18</t>
  </si>
  <si>
    <t>871373121</t>
  </si>
  <si>
    <t>Montáž kanalizačního potrubí z PVC těsněné gumovým kroužkem otevřený výkop sklon do 20 % DN 315</t>
  </si>
  <si>
    <t>-1567641638</t>
  </si>
  <si>
    <t>Montáž kanalizačního potrubí z plastů z tvrdého PVC těsněných gumovým kroužkem v otevřeném výkopu ve sklonu do 20 % DN 315</t>
  </si>
  <si>
    <t>https://podminky.urs.cz/item/CS_URS_2022_01/871373121</t>
  </si>
  <si>
    <t>19</t>
  </si>
  <si>
    <t>871393121</t>
  </si>
  <si>
    <t>Montáž kanalizačního potrubí z PVC těsněné gumovým kroužkem otevřený výkop sklon do 20 % DN 400</t>
  </si>
  <si>
    <t>-998732785</t>
  </si>
  <si>
    <t>Montáž kanalizačního potrubí z plastů z tvrdého PVC těsněných gumovým kroužkem v otevřeném výkopu ve sklonu do 20 % DN 400</t>
  </si>
  <si>
    <t>https://podminky.urs.cz/item/CS_URS_2022_01/871393121</t>
  </si>
  <si>
    <t>20</t>
  </si>
  <si>
    <t>877350310</t>
  </si>
  <si>
    <t>Montáž kolen na kanalizačním potrubí z PP trub hladkých plnostěnných DN 200</t>
  </si>
  <si>
    <t>kus</t>
  </si>
  <si>
    <t>1267279691</t>
  </si>
  <si>
    <t>Montáž tvarovek na kanalizačním plastovém potrubí z polypropylenu PP hladkého plnostěnného kolen DN 200</t>
  </si>
  <si>
    <t>https://podminky.urs.cz/item/CS_URS_2022_01/877350310</t>
  </si>
  <si>
    <t>877370320</t>
  </si>
  <si>
    <t>Montáž odboček na kanalizačním potrubí z PP trub hladkých plnostěnných DN 300</t>
  </si>
  <si>
    <t>-1691310406</t>
  </si>
  <si>
    <t>Montáž tvarovek na kanalizačním plastovém potrubí z polypropylenu PP hladkého plnostěnného odboček DN 300</t>
  </si>
  <si>
    <t>https://podminky.urs.cz/item/CS_URS_2022_01/877370320</t>
  </si>
  <si>
    <t>22</t>
  </si>
  <si>
    <t>877390320</t>
  </si>
  <si>
    <t>Montáž odboček na kanalizačním potrubí z PP trub hladkých plnostěnných DN 400</t>
  </si>
  <si>
    <t>-1043568736</t>
  </si>
  <si>
    <t>Montáž tvarovek na kanalizačním plastovém potrubí z polypropylenu PP hladkého plnostěnného odboček DN 400</t>
  </si>
  <si>
    <t>https://podminky.urs.cz/item/CS_URS_2022_01/877390320</t>
  </si>
  <si>
    <t>62</t>
  </si>
  <si>
    <t>890100R</t>
  </si>
  <si>
    <t>Demontáž stávajícího potrubí DN 200-DN 300</t>
  </si>
  <si>
    <t>1821405238</t>
  </si>
  <si>
    <t>23</t>
  </si>
  <si>
    <t>892381111</t>
  </si>
  <si>
    <t>Tlaková zkouška vodou potrubí DN 250, DN 300 nebo 350</t>
  </si>
  <si>
    <t>-193555998</t>
  </si>
  <si>
    <t>Tlakové zkoušky vodou na potrubí DN 250, 300 nebo 350</t>
  </si>
  <si>
    <t>https://podminky.urs.cz/item/CS_URS_2022_01/892381111</t>
  </si>
  <si>
    <t>27,1+3,4</t>
  </si>
  <si>
    <t>24</t>
  </si>
  <si>
    <t>892421111</t>
  </si>
  <si>
    <t>Tlaková zkouška vodou potrubí DN 400 nebo 500</t>
  </si>
  <si>
    <t>1441217644</t>
  </si>
  <si>
    <t>Tlakové zkoušky vodou na potrubí DN 400 nebo 500</t>
  </si>
  <si>
    <t>https://podminky.urs.cz/item/CS_URS_2022_01/892421111</t>
  </si>
  <si>
    <t>25</t>
  </si>
  <si>
    <t>894410102</t>
  </si>
  <si>
    <t>Osazení betonových dílců pro kanalizační šachty DN 1000 šachtové dno výšky 800 mm</t>
  </si>
  <si>
    <t>37731543</t>
  </si>
  <si>
    <t>Osazení betonových dílců šachet kanalizačních dno DN 1000, výšky 800 mm</t>
  </si>
  <si>
    <t>https://podminky.urs.cz/item/CS_URS_2022_01/894410102</t>
  </si>
  <si>
    <t>26</t>
  </si>
  <si>
    <t>894410211</t>
  </si>
  <si>
    <t>Osazení betonových dílců pro kanalizační šachty DN 1000 skruž rovná výšky 250 mm</t>
  </si>
  <si>
    <t>26462985</t>
  </si>
  <si>
    <t>Osazení betonových dílců šachet kanalizačních skruž rovná DN 1000, výšky 250 mm</t>
  </si>
  <si>
    <t>https://podminky.urs.cz/item/CS_URS_2022_01/894410211</t>
  </si>
  <si>
    <t>27</t>
  </si>
  <si>
    <t>894410212</t>
  </si>
  <si>
    <t>Osazení betonových dílců pro kanalizační šachty DN 1000 skruž rovná výšky 500 mm</t>
  </si>
  <si>
    <t>-1352645025</t>
  </si>
  <si>
    <t>Osazení betonových dílců šachet kanalizačních skruž rovná DN 1000, výšky 500 mm</t>
  </si>
  <si>
    <t>https://podminky.urs.cz/item/CS_URS_2022_01/894410212</t>
  </si>
  <si>
    <t>28</t>
  </si>
  <si>
    <t>894410213</t>
  </si>
  <si>
    <t>Osazení betonových dílců pro kanalizační šachty DN 1000 skruž rovná výšky 1000 mm</t>
  </si>
  <si>
    <t>-1268209028</t>
  </si>
  <si>
    <t>Osazení betonových dílců šachet kanalizačních skruž rovná DN 1000, výšky 1000 mm</t>
  </si>
  <si>
    <t>https://podminky.urs.cz/item/CS_URS_2022_01/894410213</t>
  </si>
  <si>
    <t>29</t>
  </si>
  <si>
    <t>894410232</t>
  </si>
  <si>
    <t>Osazení betonových dílců pro kanalizační šachty DN 1000 skruž přechodová (konus)</t>
  </si>
  <si>
    <t>1972249582</t>
  </si>
  <si>
    <t>Osazení betonových dílců šachet kanalizačních skruž přechodová (konus) DN 1000</t>
  </si>
  <si>
    <t>https://podminky.urs.cz/item/CS_URS_2022_01/894410232</t>
  </si>
  <si>
    <t>52</t>
  </si>
  <si>
    <t>899104112</t>
  </si>
  <si>
    <t>Osazení poklopů litinových nebo ocelových včetně rámů pro třídu zatížení D400, E600</t>
  </si>
  <si>
    <t>-97835528</t>
  </si>
  <si>
    <t>Osazení poklopů litinových a ocelových včetně rámů pro třídu zatížení D400, E600</t>
  </si>
  <si>
    <t>https://podminky.urs.cz/item/CS_URS_2022_01/899104112</t>
  </si>
  <si>
    <t>99</t>
  </si>
  <si>
    <t>Staveništní přesun hmot</t>
  </si>
  <si>
    <t>53</t>
  </si>
  <si>
    <t>998276101</t>
  </si>
  <si>
    <t>Přesun hmot pro trubní vedení z trub z plastických hmot otevřený výkop</t>
  </si>
  <si>
    <t>-1010182969</t>
  </si>
  <si>
    <t>Přesun hmot pro trubní vedení hloubené z trub z plastických hmot nebo sklolaminátových pro vodovody nebo kanalizace v otevřeném výkopu dopravní vzdálenost do 15 m</t>
  </si>
  <si>
    <t>https://podminky.urs.cz/item/CS_URS_2022_01/998276101</t>
  </si>
  <si>
    <t xml:space="preserve">02 - SO 02 Vodovodní řad 1 + vodovodní  přípojky</t>
  </si>
  <si>
    <t>132251104</t>
  </si>
  <si>
    <t>Hloubení rýh nezapažených š do 800 mm v hornině třídy těžitelnosti I skupiny 3 objem přes 100 m3 strojně</t>
  </si>
  <si>
    <t>2126139232</t>
  </si>
  <si>
    <t>Hloubení nezapažených rýh šířky do 800 mm strojně s urovnáním dna do předepsaného profilu a spádu v hornině třídy těžitelnosti I skupiny 3 přes 100 m3</t>
  </si>
  <si>
    <t>https://podminky.urs.cz/item/CS_URS_2022_01/132251104</t>
  </si>
  <si>
    <t>samostatný výkop pro vodovod:</t>
  </si>
  <si>
    <t>"st. 0,0 - 2,82"2,82*(1,1+1,12)/2*0,8</t>
  </si>
  <si>
    <t>"115,44 - 142,23"(142,23-115,44)*1,1*0,8</t>
  </si>
  <si>
    <t>"142,23 - 144,40"(144,40-142,23)*(1,1+1,6)/2*0,8</t>
  </si>
  <si>
    <t>souběh vodovod a kanalizace:</t>
  </si>
  <si>
    <t>"část vodovod:"112,62*(1,14+1,10)/2*0,7</t>
  </si>
  <si>
    <t xml:space="preserve">"přípojky  cca"(8,4+1,0)*1,1*0,8</t>
  </si>
  <si>
    <t>"z toho v hor. 3 40%"124,98*0,4</t>
  </si>
  <si>
    <t>132351104</t>
  </si>
  <si>
    <t>Hloubení rýh nezapažených š do 800 mm v hornině třídy těžitelnosti II skupiny 4 objem přes 100 m3 strojně</t>
  </si>
  <si>
    <t>710198039</t>
  </si>
  <si>
    <t>Hloubení nezapažených rýh šířky do 800 mm strojně s urovnáním dna do předepsaného profilu a spádu v hornině třídy těžitelnosti II skupiny 4 přes 100 m3</t>
  </si>
  <si>
    <t>https://podminky.urs.cz/item/CS_URS_2022_01/132351104</t>
  </si>
  <si>
    <t>"v hor. 4 50%"124,969*0,5</t>
  </si>
  <si>
    <t>132451104</t>
  </si>
  <si>
    <t>Hloubení rýh nezapažených š do 800 mm v hornině třídy těžitelnosti II skupiny 5 objem přes 100 m3 strojně</t>
  </si>
  <si>
    <t>-1529611824</t>
  </si>
  <si>
    <t>Hloubení nezapažených rýh šířky do 800 mm strojně s urovnáním dna do předepsaného profilu a spádu v hornině třídy těžitelnosti II skupiny 5 přes 100 m3</t>
  </si>
  <si>
    <t>https://podminky.urs.cz/item/CS_URS_2022_01/132451104</t>
  </si>
  <si>
    <t>"v hor. 5 10%"124,969*0,1</t>
  </si>
  <si>
    <t>-600840753</t>
  </si>
  <si>
    <t>vytlačená kubatura:</t>
  </si>
  <si>
    <t>"drenáž"25,3424*0,15</t>
  </si>
  <si>
    <t>"lože"11,1778</t>
  </si>
  <si>
    <t>"obsyp"43,9592</t>
  </si>
  <si>
    <t>174101101R00</t>
  </si>
  <si>
    <t>Zásyp jam, rýh, šachet se zhutněním</t>
  </si>
  <si>
    <t>-263492950</t>
  </si>
  <si>
    <t>"výkop celkem:"124,969</t>
  </si>
  <si>
    <t>"odp. vytl. kubatura"-43,9592</t>
  </si>
  <si>
    <t>914470395</t>
  </si>
  <si>
    <t>"st. 0,0 - 2,82"2,82*0,8*0,4</t>
  </si>
  <si>
    <t>"115,44 - 144,40"(144,4-115,44)*0,8*0,4</t>
  </si>
  <si>
    <t>společný výkop s kanalizací:</t>
  </si>
  <si>
    <t>"2,82 - 115,44"(115,44-2,82)*0,7*0,4</t>
  </si>
  <si>
    <t>"přípojky"9,4*0,8*0,3</t>
  </si>
  <si>
    <t>1820889997</t>
  </si>
  <si>
    <t>43,96*2 'Přepočtené koeficientem množství</t>
  </si>
  <si>
    <t>-491497566</t>
  </si>
  <si>
    <t>"st. 0,0 - 2,82"2,82*0,8*0,4*0,15</t>
  </si>
  <si>
    <t>"115,44 - 144,40"(144,4-115,44)*0,8*0,40*0,15</t>
  </si>
  <si>
    <t>451573111</t>
  </si>
  <si>
    <t>Lože pod potrubí otevřený výkop ze štěrkopísku</t>
  </si>
  <si>
    <t>-1216429044</t>
  </si>
  <si>
    <t>Lože pod potrubí, stoky a drobné objekty v otevřeném výkopu z písku a štěrkopísku do 63 mm</t>
  </si>
  <si>
    <t>https://podminky.urs.cz/item/CS_URS_2022_01/451573111</t>
  </si>
  <si>
    <t>"st. 0,0 - 2,82"2,82*0,8*0,1</t>
  </si>
  <si>
    <t>"115,44 - 144,40"(144,4-115,44)*0,8*0,1</t>
  </si>
  <si>
    <t>"2,82 - 115,44"(115,44-2,82)*0,7*0,1</t>
  </si>
  <si>
    <t>"přípojky"9,4*0,8*0,1</t>
  </si>
  <si>
    <t>452313141</t>
  </si>
  <si>
    <t>Podkladní bloky z betonu prostého tř. C 16/20 otevřený výkop</t>
  </si>
  <si>
    <t>-2092317340</t>
  </si>
  <si>
    <t>Podkladní a zajišťovací konstrukce z betonu prostého v otevřeném výkopu bloky pro potrubí z betonu tř. C 16/20</t>
  </si>
  <si>
    <t>https://podminky.urs.cz/item/CS_URS_2022_01/452313141</t>
  </si>
  <si>
    <t>"dle výpisu materiálu"0,4*0,4*0,4*19</t>
  </si>
  <si>
    <t>452353101</t>
  </si>
  <si>
    <t>Bednění podkladních bloků otevřený výkop</t>
  </si>
  <si>
    <t>37107710</t>
  </si>
  <si>
    <t>Bednění podkladních a zajišťovacích konstrukcí v otevřeném výkopu bloků pro potrubí</t>
  </si>
  <si>
    <t>https://podminky.urs.cz/item/CS_URS_2022_01/452353101</t>
  </si>
  <si>
    <t>"dle výpisu materiálu"0,4*0,4*3*19</t>
  </si>
  <si>
    <t>212755214</t>
  </si>
  <si>
    <t>Trativody z drenážních trubek plastových flexibilních D 100 mm bez lože</t>
  </si>
  <si>
    <t>1039857768</t>
  </si>
  <si>
    <t>Trativody bez lože z drenážních trubek plastových flexibilních D 100 mm</t>
  </si>
  <si>
    <t>https://podminky.urs.cz/item/CS_URS_2022_01/212755214</t>
  </si>
  <si>
    <t>"samostatný výkop"2,82+(144,4-115,44)</t>
  </si>
  <si>
    <t>286 010 R</t>
  </si>
  <si>
    <t xml:space="preserve">Potrubí PE  100 RC SDR 11 PN 10  DN 1"  (32/3,0)</t>
  </si>
  <si>
    <t>590152997</t>
  </si>
  <si>
    <t>Potrubí PE 100 RC SDR 11 PN 10 DN 1" (32/3,0)</t>
  </si>
  <si>
    <t>286 013 R</t>
  </si>
  <si>
    <t xml:space="preserve">Potrubí PE 100- RC SDR 11  DN 80  (90/8,2)</t>
  </si>
  <si>
    <t>422507102</t>
  </si>
  <si>
    <t>Potrubí PE 100- RC SDR 11 DN 80 (90/8,2)</t>
  </si>
  <si>
    <t>286 014 R</t>
  </si>
  <si>
    <t xml:space="preserve">Potrubí PE 100- RC SDR 11  DN 150 (160/14,6mm)</t>
  </si>
  <si>
    <t>-579920227</t>
  </si>
  <si>
    <t>Potrubí PE 100- RC SDR 11 DN 150 (160/14,6mm)</t>
  </si>
  <si>
    <t>286 052 R</t>
  </si>
  <si>
    <t>Elektrospojka U D 160</t>
  </si>
  <si>
    <t>-683335667</t>
  </si>
  <si>
    <t>286 053 R</t>
  </si>
  <si>
    <t>Elektrospojka U D 90</t>
  </si>
  <si>
    <t>830164098</t>
  </si>
  <si>
    <t>286 065 R</t>
  </si>
  <si>
    <t>Elektrooblouk 15° D160</t>
  </si>
  <si>
    <t>-329752830</t>
  </si>
  <si>
    <t>286 066 R</t>
  </si>
  <si>
    <t>Elektrooblouk 30° D160</t>
  </si>
  <si>
    <t>-1697221119</t>
  </si>
  <si>
    <t>1245772858</t>
  </si>
  <si>
    <t>31,78*1,015</t>
  </si>
  <si>
    <t>Lemový nákružek D 90</t>
  </si>
  <si>
    <t>-328724002</t>
  </si>
  <si>
    <t>Lemový nákružek D 160</t>
  </si>
  <si>
    <t>1051415465</t>
  </si>
  <si>
    <t>422 001 R</t>
  </si>
  <si>
    <t>Točivá příruba DN 80</t>
  </si>
  <si>
    <t>-4081898</t>
  </si>
  <si>
    <t>422 002 R</t>
  </si>
  <si>
    <t>Točivá příruba DN 150</t>
  </si>
  <si>
    <t>512225706</t>
  </si>
  <si>
    <t>422 007 R</t>
  </si>
  <si>
    <t>Poklop šoupátkový</t>
  </si>
  <si>
    <t>-1669197100</t>
  </si>
  <si>
    <t>422 071 R</t>
  </si>
  <si>
    <t>Poklop ventilový</t>
  </si>
  <si>
    <t>1439070549</t>
  </si>
  <si>
    <t>422 072 R</t>
  </si>
  <si>
    <t>Poklop hydrantový</t>
  </si>
  <si>
    <t>1084234311</t>
  </si>
  <si>
    <t>422 281 R</t>
  </si>
  <si>
    <t xml:space="preserve">Šoupátko přírubové  DN 80</t>
  </si>
  <si>
    <t>-1400591075</t>
  </si>
  <si>
    <t>Šoupátko přírubové DN 80</t>
  </si>
  <si>
    <t>422 282 R</t>
  </si>
  <si>
    <t xml:space="preserve">Šoupátko přírubové  DN 150</t>
  </si>
  <si>
    <t>-1021945400</t>
  </si>
  <si>
    <t>Šoupátko přírubové DN 150</t>
  </si>
  <si>
    <t>422 286 R</t>
  </si>
  <si>
    <t xml:space="preserve">Šoupátko přípojkové s vnějším závitem 5/4" a ISO spojkou  1"</t>
  </si>
  <si>
    <t>-950622806</t>
  </si>
  <si>
    <t>Šoupátko přípojkové s vnějším závitem 5/4" a ISO spojkou 1"</t>
  </si>
  <si>
    <t>422 736 R</t>
  </si>
  <si>
    <t>Hydrant podzemní DN 80 H 1500</t>
  </si>
  <si>
    <t>-1279557976</t>
  </si>
  <si>
    <t>422 801 R</t>
  </si>
  <si>
    <t xml:space="preserve">Zemní soupr teleskop. DN 80  1,3 - 1,8m</t>
  </si>
  <si>
    <t>1885782860</t>
  </si>
  <si>
    <t>Zemní soupr teleskop. DN 80 1,3 - 1,8m</t>
  </si>
  <si>
    <t>422 802 R</t>
  </si>
  <si>
    <t>Zemní soupr teleskop. .DN 150 1,3 - 1,8m</t>
  </si>
  <si>
    <t>1817524443</t>
  </si>
  <si>
    <t>422 805 R</t>
  </si>
  <si>
    <t xml:space="preserve">Zemní soupr teleskop. DN 80  1,3 - 1,8m pro přípojkové šoupátko</t>
  </si>
  <si>
    <t>-114244413</t>
  </si>
  <si>
    <t>Zemní soupr teleskop. DN 80 1,3 - 1,8m pro přípojkové šoupátko</t>
  </si>
  <si>
    <t>422 850 R</t>
  </si>
  <si>
    <t>Navrtávací pas HAKU na PE 160/vnitř. závit 1/1/4"</t>
  </si>
  <si>
    <t>-690937348</t>
  </si>
  <si>
    <t>552 201 R</t>
  </si>
  <si>
    <t xml:space="preserve">Patní koleno PP 90° s přírubami  DN 150</t>
  </si>
  <si>
    <t>-286331750</t>
  </si>
  <si>
    <t>Patní koleno PP 90° s přírubami DN 150</t>
  </si>
  <si>
    <t>552 203 R</t>
  </si>
  <si>
    <t xml:space="preserve">Patní koleno PPL 90° s přírubami  DN 80 prodl.</t>
  </si>
  <si>
    <t>498658220</t>
  </si>
  <si>
    <t>Patní koleno PPL 90° s přírubami DN 80 prodl.</t>
  </si>
  <si>
    <t>552 553 R</t>
  </si>
  <si>
    <t xml:space="preserve">Litinová tvarovka  Q 90°/150</t>
  </si>
  <si>
    <t>-1553123126</t>
  </si>
  <si>
    <t>Litinová tvarovka Q 90°/150</t>
  </si>
  <si>
    <t>552 554 R</t>
  </si>
  <si>
    <t xml:space="preserve">Litinová tvarovka  FFK 11°/80</t>
  </si>
  <si>
    <t>1755402901</t>
  </si>
  <si>
    <t>Litinová tvarovka FFK 11°/80</t>
  </si>
  <si>
    <t>552 555 R</t>
  </si>
  <si>
    <t xml:space="preserve">Litinová tvarovka  FFK 30°/150</t>
  </si>
  <si>
    <t>-1171883388</t>
  </si>
  <si>
    <t>Litinová tvarovka FFK 30°/150</t>
  </si>
  <si>
    <t>552 556 R</t>
  </si>
  <si>
    <t xml:space="preserve">Litinová tvarovka  T 150/150</t>
  </si>
  <si>
    <t>-516977343</t>
  </si>
  <si>
    <t>Litinová tvarovka T 150/150</t>
  </si>
  <si>
    <t>552 557 R</t>
  </si>
  <si>
    <t xml:space="preserve">Litinová tvarovka  T 150/80</t>
  </si>
  <si>
    <t>1438791914</t>
  </si>
  <si>
    <t>Litinová tvarovka T 150/80</t>
  </si>
  <si>
    <t>552 558 R</t>
  </si>
  <si>
    <t xml:space="preserve">Litinová tvarovka  T 250/150</t>
  </si>
  <si>
    <t>-713576606</t>
  </si>
  <si>
    <t>Litinová tvarovka T 250/150</t>
  </si>
  <si>
    <t>552 559 R</t>
  </si>
  <si>
    <t xml:space="preserve">Litinová tvarovka  FF 80 dl. 200 mm</t>
  </si>
  <si>
    <t>170193820</t>
  </si>
  <si>
    <t>Litinová tvarovka FF 80 dl. 200 mm</t>
  </si>
  <si>
    <t>552 561 R</t>
  </si>
  <si>
    <t xml:space="preserve">Litinová tvarovka  FF 150 dl. 200 mm</t>
  </si>
  <si>
    <t>-215675172</t>
  </si>
  <si>
    <t>Litinová tvarovka FF 150 dl. 200 mm</t>
  </si>
  <si>
    <t>552 562 R</t>
  </si>
  <si>
    <t xml:space="preserve">Litinová tvarovka  FF 150 dl. 500 mm</t>
  </si>
  <si>
    <t>-299080573</t>
  </si>
  <si>
    <t>Litinová tvarovka FF 150 dl. 500 mm</t>
  </si>
  <si>
    <t>552 563 R</t>
  </si>
  <si>
    <t xml:space="preserve">Litinová tvarovka  FFR 150/80</t>
  </si>
  <si>
    <t>-1864131309</t>
  </si>
  <si>
    <t>Litinová tvarovka FFR 150/80</t>
  </si>
  <si>
    <t>552 564 R</t>
  </si>
  <si>
    <t xml:space="preserve">Litinová tvarovka  FFR 250/150</t>
  </si>
  <si>
    <t>1144678658</t>
  </si>
  <si>
    <t>Litinová tvarovka FFR 250/150</t>
  </si>
  <si>
    <t>552 566 R</t>
  </si>
  <si>
    <t xml:space="preserve">Litinová tvarovka  FFR 150/100</t>
  </si>
  <si>
    <t>230506510</t>
  </si>
  <si>
    <t>Litinová tvarovka FFR 150/100</t>
  </si>
  <si>
    <t>552 601 R</t>
  </si>
  <si>
    <t>E tvarovka DN 80</t>
  </si>
  <si>
    <t>895803125</t>
  </si>
  <si>
    <t>552 610 R</t>
  </si>
  <si>
    <t xml:space="preserve">Multioleranční spojka  DN 80 (hrdlo/hrdlo)</t>
  </si>
  <si>
    <t>-1550553363</t>
  </si>
  <si>
    <t>Multioleranční spojka DN 80 (hrdlo/hrdlo)</t>
  </si>
  <si>
    <t>552 611 R</t>
  </si>
  <si>
    <t xml:space="preserve">Multioleranční spojka  DN 100 (hrdlo/příruba)</t>
  </si>
  <si>
    <t>-851750562</t>
  </si>
  <si>
    <t>Multioleranční spojka DN 100 (hrdlo/příruba)</t>
  </si>
  <si>
    <t>552 612 R</t>
  </si>
  <si>
    <t xml:space="preserve">Multitoleranční spojka  DN 150 (hrdlo/příruba)</t>
  </si>
  <si>
    <t>-1675713943</t>
  </si>
  <si>
    <t>Multitoleranční spojka DN 150 (hrdlo/příruba)</t>
  </si>
  <si>
    <t>54</t>
  </si>
  <si>
    <t>552 615 R</t>
  </si>
  <si>
    <t xml:space="preserve">Multioleranční spojka  1"</t>
  </si>
  <si>
    <t>-1088705346</t>
  </si>
  <si>
    <t>Multioleranční spojka 1"</t>
  </si>
  <si>
    <t>55</t>
  </si>
  <si>
    <t>552 901 R</t>
  </si>
  <si>
    <t xml:space="preserve">SEK potrubí LTL  DN 80 dl. 1,0m</t>
  </si>
  <si>
    <t>-1639633390</t>
  </si>
  <si>
    <t>SEK potrubí LTL DN 80 dl. 1,0m</t>
  </si>
  <si>
    <t>56</t>
  </si>
  <si>
    <t>592 001 R</t>
  </si>
  <si>
    <t>Deska podkladová pod šoup.</t>
  </si>
  <si>
    <t>732803147</t>
  </si>
  <si>
    <t>57</t>
  </si>
  <si>
    <t>592 002 R</t>
  </si>
  <si>
    <t>Deska podkladová pod hydr.</t>
  </si>
  <si>
    <t>-188175264</t>
  </si>
  <si>
    <t>58</t>
  </si>
  <si>
    <t>D + M vytyč. pásek FeZn 30x4 alt. vodič AY 6 mm</t>
  </si>
  <si>
    <t>1363816053</t>
  </si>
  <si>
    <t>59</t>
  </si>
  <si>
    <t>800 002 R</t>
  </si>
  <si>
    <t>Výstražná fólie " POZOR VODA "</t>
  </si>
  <si>
    <t>210859493</t>
  </si>
  <si>
    <t>60</t>
  </si>
  <si>
    <t>800 501 R</t>
  </si>
  <si>
    <t>Napojení přípojek</t>
  </si>
  <si>
    <t>1506587706</t>
  </si>
  <si>
    <t>61</t>
  </si>
  <si>
    <t>851241131</t>
  </si>
  <si>
    <t>Montáž potrubí z trub litinových hrdlových s integrovaným těsněním otevřený výkop DN 80</t>
  </si>
  <si>
    <t>61029168</t>
  </si>
  <si>
    <t>Montáž potrubí z trub litinových tlakových hrdlových v otevřeném výkopu s integrovaným těsněním DN 80</t>
  </si>
  <si>
    <t>https://podminky.urs.cz/item/CS_URS_2022_01/851241131</t>
  </si>
  <si>
    <t>857242122</t>
  </si>
  <si>
    <t>Montáž litinových tvarovek jednoosých přírubových otevřený výkop DN 80</t>
  </si>
  <si>
    <t>-567520561</t>
  </si>
  <si>
    <t>Montáž litinových tvarovek na potrubí litinovém tlakovém jednoosých na potrubí z trub přírubových v otevřeném výkopu, kanálu nebo v šachtě DN 80</t>
  </si>
  <si>
    <t>https://podminky.urs.cz/item/CS_URS_2022_01/857242122</t>
  </si>
  <si>
    <t>"dle výpisu materiálu"1+1+1+2+1+1</t>
  </si>
  <si>
    <t>63</t>
  </si>
  <si>
    <t>857262122</t>
  </si>
  <si>
    <t>Montáž litinových tvarovek jednoosých přírubových otevřený výkop DN 100</t>
  </si>
  <si>
    <t>1386891427</t>
  </si>
  <si>
    <t>Montáž litinových tvarovek na potrubí litinovém tlakovém jednoosých na potrubí z trub přírubových v otevřeném výkopu, kanálu nebo v šachtě DN 100</t>
  </si>
  <si>
    <t>https://podminky.urs.cz/item/CS_URS_2022_01/857262122</t>
  </si>
  <si>
    <t>"dle výpisu materiálu"1</t>
  </si>
  <si>
    <t>64</t>
  </si>
  <si>
    <t>857312122</t>
  </si>
  <si>
    <t>Montáž litinových tvarovek jednoosých přírubových otevřený výkop DN 150</t>
  </si>
  <si>
    <t>1093582882</t>
  </si>
  <si>
    <t>Montáž litinových tvarovek na potrubí litinovém tlakovém jednoosých na potrubí z trub přírubových v otevřeném výkopu, kanálu nebo v šachtě DN 150</t>
  </si>
  <si>
    <t>https://podminky.urs.cz/item/CS_URS_2022_01/857312122</t>
  </si>
  <si>
    <t>"dle výpisu materiálu"1+1+2+1+1+1+6+1</t>
  </si>
  <si>
    <t>65</t>
  </si>
  <si>
    <t>857314122</t>
  </si>
  <si>
    <t>Montáž litinových tvarovek odbočných přírubových otevřený výkop DN 150</t>
  </si>
  <si>
    <t>698458133</t>
  </si>
  <si>
    <t>Montáž litinových tvarovek na potrubí litinovém tlakovém odbočných na potrubí z trub přírubových v otevřeném výkopu, kanálu nebo v šachtě DN 150</t>
  </si>
  <si>
    <t>https://podminky.urs.cz/item/CS_URS_2022_01/857314122</t>
  </si>
  <si>
    <t>"dle výpisu materiálu"1+2</t>
  </si>
  <si>
    <t>66</t>
  </si>
  <si>
    <t>857362122</t>
  </si>
  <si>
    <t>Montáž litinových tvarovek jednoosých přírubových otevřený výkop DN 250</t>
  </si>
  <si>
    <t>-1793351496</t>
  </si>
  <si>
    <t>Montáž litinových tvarovek na potrubí litinovém tlakovém jednoosých na potrubí z trub přírubových v otevřeném výkopu, kanálu nebo v šachtě DN 250</t>
  </si>
  <si>
    <t>https://podminky.urs.cz/item/CS_URS_2022_01/857362122</t>
  </si>
  <si>
    <t>67</t>
  </si>
  <si>
    <t>857364122</t>
  </si>
  <si>
    <t>Montáž litinových tvarovek odbočných přírubových otevřený výkop DN 250</t>
  </si>
  <si>
    <t>1575191030</t>
  </si>
  <si>
    <t>Montáž litinových tvarovek na potrubí litinovém tlakovém odbočných na potrubí z trub přírubových v otevřeném výkopu, kanálu nebo v šachtě DN 250</t>
  </si>
  <si>
    <t>https://podminky.urs.cz/item/CS_URS_2022_01/857364122</t>
  </si>
  <si>
    <t>68</t>
  </si>
  <si>
    <t>871161141</t>
  </si>
  <si>
    <t>Montáž potrubí z PE100 SDR 11 otevřený výkop svařovaných na tupo D 32 x 3,0 mm</t>
  </si>
  <si>
    <t>1005908876</t>
  </si>
  <si>
    <t>Montáž vodovodního potrubí z plastů v otevřeném výkopu z polyetylenu PE 100 svařovaných na tupo SDR 11/PN16 D 32 x 3,0 mm</t>
  </si>
  <si>
    <t>https://podminky.urs.cz/item/CS_URS_2022_01/871161141</t>
  </si>
  <si>
    <t>"dle výpisu materiálu"9</t>
  </si>
  <si>
    <t>69</t>
  </si>
  <si>
    <t>871241141</t>
  </si>
  <si>
    <t>Montáž potrubí z PE100 SDR 11 otevřený výkop svařovaných na tupo D 90 x 8,2 mm</t>
  </si>
  <si>
    <t>-331796600</t>
  </si>
  <si>
    <t>Montáž vodovodního potrubí z plastů v otevřeném výkopu z polyetylenu PE 100 svařovaných na tupo SDR 11/PN16 D 90 x 8,2 mm</t>
  </si>
  <si>
    <t>https://podminky.urs.cz/item/CS_URS_2022_01/871241141</t>
  </si>
  <si>
    <t>"dle výpisu materiálu"1,5</t>
  </si>
  <si>
    <t>70</t>
  </si>
  <si>
    <t>871321141</t>
  </si>
  <si>
    <t>Montáž potrubí z PE100 SDR 11 otevřený výkop svařovaných na tupo D 160 x 14,6 mm</t>
  </si>
  <si>
    <t>379352306</t>
  </si>
  <si>
    <t>Montáž vodovodního potrubí z plastů v otevřeném výkopu z polyetylenu PE 100 svařovaných na tupo SDR 11/PN16 D 160 x 14,6 mm</t>
  </si>
  <si>
    <t>https://podminky.urs.cz/item/CS_URS_2022_01/871321141</t>
  </si>
  <si>
    <t>"dle výpisu materiálu"144,4</t>
  </si>
  <si>
    <t>71</t>
  </si>
  <si>
    <t>877241101</t>
  </si>
  <si>
    <t>Montáž elektrospojek na vodovodním potrubí z PE trub d 90</t>
  </si>
  <si>
    <t>-450513432</t>
  </si>
  <si>
    <t>Montáž tvarovek na vodovodním plastovém potrubí z polyetylenu PE 100 elektrotvarovek SDR 11/PN16 spojek, oblouků nebo redukcí d 90</t>
  </si>
  <si>
    <t>https://podminky.urs.cz/item/CS_URS_2022_01/877241101</t>
  </si>
  <si>
    <t>72</t>
  </si>
  <si>
    <t>877242121T00</t>
  </si>
  <si>
    <t xml:space="preserve">Přirážka za  1 spoj elektrotvarovky d 90</t>
  </si>
  <si>
    <t>1194803457</t>
  </si>
  <si>
    <t>Přirážka za 1 spoj elektrotvarovky d 90</t>
  </si>
  <si>
    <t>73</t>
  </si>
  <si>
    <t>877272121T00</t>
  </si>
  <si>
    <t xml:space="preserve">Příplatek za 1 spoj  elektrotvarovky D 160</t>
  </si>
  <si>
    <t>-1703266037</t>
  </si>
  <si>
    <t>Příplatek za 1 spoj elektrotvarovky D 160</t>
  </si>
  <si>
    <t>74</t>
  </si>
  <si>
    <t>877310310</t>
  </si>
  <si>
    <t>Montáž kolen na kanalizačním potrubí z PP trub hladkých plnostěnných DN 150</t>
  </si>
  <si>
    <t>-1785720183</t>
  </si>
  <si>
    <t>Montáž tvarovek na kanalizačním plastovém potrubí z polypropylenu PP hladkého plnostěnného kolen DN 150</t>
  </si>
  <si>
    <t>https://podminky.urs.cz/item/CS_URS_2022_01/877310310</t>
  </si>
  <si>
    <t>75</t>
  </si>
  <si>
    <t>891241112</t>
  </si>
  <si>
    <t>Montáž vodovodních šoupátek otevřený výkop DN 80</t>
  </si>
  <si>
    <t>727336080</t>
  </si>
  <si>
    <t>Montáž vodovodních armatur na potrubí šoupátek nebo klapek uzavíracích v otevřeném výkopu nebo v šachtách s osazením zemní soupravy (bez poklopů) DN 80</t>
  </si>
  <si>
    <t>https://podminky.urs.cz/item/CS_URS_2022_01/891241112</t>
  </si>
  <si>
    <t>dle výpisu materiálu:</t>
  </si>
  <si>
    <t>"řad 1"2</t>
  </si>
  <si>
    <t>"přípojky"1</t>
  </si>
  <si>
    <t>76</t>
  </si>
  <si>
    <t>891247112</t>
  </si>
  <si>
    <t>Montáž hydrantů podzemních DN 80</t>
  </si>
  <si>
    <t>-329175218</t>
  </si>
  <si>
    <t>Montáž vodovodních armatur na potrubí hydrantů podzemních (bez osazení poklopů) DN 80</t>
  </si>
  <si>
    <t>https://podminky.urs.cz/item/CS_URS_2022_01/891247112</t>
  </si>
  <si>
    <t>77</t>
  </si>
  <si>
    <t>891311112</t>
  </si>
  <si>
    <t>Montáž vodovodních šoupátek otevřený výkop DN 150</t>
  </si>
  <si>
    <t>-417286068</t>
  </si>
  <si>
    <t>Montáž vodovodních armatur na potrubí šoupátek nebo klapek uzavíracích v otevřeném výkopu nebo v šachtách s osazením zemní soupravy (bez poklopů) DN 150</t>
  </si>
  <si>
    <t>https://podminky.urs.cz/item/CS_URS_2022_01/891311112</t>
  </si>
  <si>
    <t>78</t>
  </si>
  <si>
    <t>891319111</t>
  </si>
  <si>
    <t>Montáž navrtávacích pasů na potrubí z jakýchkoli trub DN 150</t>
  </si>
  <si>
    <t>-1743247585</t>
  </si>
  <si>
    <t>Montáž vodovodních armatur na potrubí navrtávacích pasů s ventilem Jt 1 MPa, na potrubí z trub litinových, ocelových nebo plastických hmot DN 150</t>
  </si>
  <si>
    <t>https://podminky.urs.cz/item/CS_URS_2022_01/891319111</t>
  </si>
  <si>
    <t>"přípojky"6</t>
  </si>
  <si>
    <t>79</t>
  </si>
  <si>
    <t>892233122</t>
  </si>
  <si>
    <t>Proplach a dezinfekce vodovodního potrubí DN od 40 do 70</t>
  </si>
  <si>
    <t>204442746</t>
  </si>
  <si>
    <t>https://podminky.urs.cz/item/CS_URS_2022_01/892233122</t>
  </si>
  <si>
    <t>"přípojky"9</t>
  </si>
  <si>
    <t>80</t>
  </si>
  <si>
    <t>892241111</t>
  </si>
  <si>
    <t>Tlaková zkouška vodou potrubí DN do 80</t>
  </si>
  <si>
    <t>107705901</t>
  </si>
  <si>
    <t>Tlakové zkoušky vodou na potrubí DN do 80</t>
  </si>
  <si>
    <t>https://podminky.urs.cz/item/CS_URS_2022_01/892241111</t>
  </si>
  <si>
    <t>81</t>
  </si>
  <si>
    <t>892273122</t>
  </si>
  <si>
    <t>Proplach a dezinfekce vodovodního potrubí DN od 80 do 125</t>
  </si>
  <si>
    <t>-1161044294</t>
  </si>
  <si>
    <t>https://podminky.urs.cz/item/CS_URS_2022_01/892273122</t>
  </si>
  <si>
    <t>"řad 1"1,5</t>
  </si>
  <si>
    <t>82</t>
  </si>
  <si>
    <t>892351111</t>
  </si>
  <si>
    <t>Tlaková zkouška vodou potrubí DN 150 nebo 200</t>
  </si>
  <si>
    <t>-53193457</t>
  </si>
  <si>
    <t>Tlakové zkoušky vodou na potrubí DN 150 nebo 200</t>
  </si>
  <si>
    <t>https://podminky.urs.cz/item/CS_URS_2022_01/892351111</t>
  </si>
  <si>
    <t>83</t>
  </si>
  <si>
    <t>892353122</t>
  </si>
  <si>
    <t>Proplach a dezinfekce vodovodního potrubí DN 150 nebo 200</t>
  </si>
  <si>
    <t>-827471927</t>
  </si>
  <si>
    <t>https://podminky.urs.cz/item/CS_URS_2022_01/892353122</t>
  </si>
  <si>
    <t>84</t>
  </si>
  <si>
    <t>899401112</t>
  </si>
  <si>
    <t>Osazení poklopů litinových šoupátkových</t>
  </si>
  <si>
    <t>1160058810</t>
  </si>
  <si>
    <t>https://podminky.urs.cz/item/CS_URS_2022_01/899401112</t>
  </si>
  <si>
    <t>7+1</t>
  </si>
  <si>
    <t>85</t>
  </si>
  <si>
    <t>899401113</t>
  </si>
  <si>
    <t>Osazení poklopů litinových hydrantových</t>
  </si>
  <si>
    <t>-1449347945</t>
  </si>
  <si>
    <t>https://podminky.urs.cz/item/CS_URS_2022_01/899401113</t>
  </si>
  <si>
    <t>86</t>
  </si>
  <si>
    <t>-1780891956</t>
  </si>
  <si>
    <t>03 - SO 03 ON a VN</t>
  </si>
  <si>
    <t>ON - Ostatní a vedlejší náklady</t>
  </si>
  <si>
    <t>ON</t>
  </si>
  <si>
    <t>Ostatní a vedlejší náklady</t>
  </si>
  <si>
    <t>00 001</t>
  </si>
  <si>
    <t>Zařízení staveniště</t>
  </si>
  <si>
    <t>sbr</t>
  </si>
  <si>
    <t>00 002</t>
  </si>
  <si>
    <t>Vytýčení stávajících inženýrských sítí</t>
  </si>
  <si>
    <t>00 003</t>
  </si>
  <si>
    <t>Geodetické práce při provádění stavby</t>
  </si>
  <si>
    <t>00 004</t>
  </si>
  <si>
    <t>Geodetické práce po výstavbě</t>
  </si>
  <si>
    <t>sb</t>
  </si>
  <si>
    <t>00 005</t>
  </si>
  <si>
    <t>Dokumentace skutečného provedení stavby</t>
  </si>
  <si>
    <t>00 006</t>
  </si>
  <si>
    <t>Zkoušky hutnění dle TP 146</t>
  </si>
  <si>
    <t>00 007</t>
  </si>
  <si>
    <t>Inženýrská činnost</t>
  </si>
  <si>
    <t>00 008</t>
  </si>
  <si>
    <t>Pojištění dodavatele a pojištění díla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</si>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</sst>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3">
    <numFmt numFmtId="164" formatCode="#,##0.00%"/>
    <numFmt numFmtId="165" formatCode="dd\.mm\.yyyy"/>
    <numFmt numFmtId="166" formatCode="#,##0.00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4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4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4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4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4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4204" TargetMode="External" /><Relationship Id="rId2" Type="http://schemas.openxmlformats.org/officeDocument/2006/relationships/hyperlink" Target="https://podminky.urs.cz/item/CS_URS_2022_01/132354204" TargetMode="External" /><Relationship Id="rId3" Type="http://schemas.openxmlformats.org/officeDocument/2006/relationships/hyperlink" Target="https://podminky.urs.cz/item/CS_URS_2022_01/132454204" TargetMode="External" /><Relationship Id="rId4" Type="http://schemas.openxmlformats.org/officeDocument/2006/relationships/hyperlink" Target="https://podminky.urs.cz/item/CS_URS_2022_01/151101101" TargetMode="External" /><Relationship Id="rId5" Type="http://schemas.openxmlformats.org/officeDocument/2006/relationships/hyperlink" Target="https://podminky.urs.cz/item/CS_URS_2022_01/151101102" TargetMode="External" /><Relationship Id="rId6" Type="http://schemas.openxmlformats.org/officeDocument/2006/relationships/hyperlink" Target="https://podminky.urs.cz/item/CS_URS_2022_01/151101111" TargetMode="External" /><Relationship Id="rId7" Type="http://schemas.openxmlformats.org/officeDocument/2006/relationships/hyperlink" Target="https://podminky.urs.cz/item/CS_URS_2022_01/151101112" TargetMode="External" /><Relationship Id="rId8" Type="http://schemas.openxmlformats.org/officeDocument/2006/relationships/hyperlink" Target="https://podminky.urs.cz/item/CS_URS_2022_01/174151101" TargetMode="External" /><Relationship Id="rId9" Type="http://schemas.openxmlformats.org/officeDocument/2006/relationships/hyperlink" Target="https://podminky.urs.cz/item/CS_URS_2022_01/175151101" TargetMode="External" /><Relationship Id="rId10" Type="http://schemas.openxmlformats.org/officeDocument/2006/relationships/hyperlink" Target="https://podminky.urs.cz/item/CS_URS_2022_01/211531111" TargetMode="External" /><Relationship Id="rId11" Type="http://schemas.openxmlformats.org/officeDocument/2006/relationships/hyperlink" Target="https://podminky.urs.cz/item/CS_URS_2022_01/451572111" TargetMode="External" /><Relationship Id="rId12" Type="http://schemas.openxmlformats.org/officeDocument/2006/relationships/hyperlink" Target="https://podminky.urs.cz/item/CS_URS_2022_01/631311122" TargetMode="External" /><Relationship Id="rId13" Type="http://schemas.openxmlformats.org/officeDocument/2006/relationships/hyperlink" Target="https://podminky.urs.cz/item/CS_URS_2022_01/212755213" TargetMode="External" /><Relationship Id="rId14" Type="http://schemas.openxmlformats.org/officeDocument/2006/relationships/hyperlink" Target="https://podminky.urs.cz/item/CS_URS_2022_01/831372121" TargetMode="External" /><Relationship Id="rId15" Type="http://schemas.openxmlformats.org/officeDocument/2006/relationships/hyperlink" Target="https://podminky.urs.cz/item/CS_URS_2022_01/871311101" TargetMode="External" /><Relationship Id="rId16" Type="http://schemas.openxmlformats.org/officeDocument/2006/relationships/hyperlink" Target="https://podminky.urs.cz/item/CS_URS_2022_01/871373121" TargetMode="External" /><Relationship Id="rId17" Type="http://schemas.openxmlformats.org/officeDocument/2006/relationships/hyperlink" Target="https://podminky.urs.cz/item/CS_URS_2022_01/871393121" TargetMode="External" /><Relationship Id="rId18" Type="http://schemas.openxmlformats.org/officeDocument/2006/relationships/hyperlink" Target="https://podminky.urs.cz/item/CS_URS_2022_01/877350310" TargetMode="External" /><Relationship Id="rId19" Type="http://schemas.openxmlformats.org/officeDocument/2006/relationships/hyperlink" Target="https://podminky.urs.cz/item/CS_URS_2022_01/877370320" TargetMode="External" /><Relationship Id="rId20" Type="http://schemas.openxmlformats.org/officeDocument/2006/relationships/hyperlink" Target="https://podminky.urs.cz/item/CS_URS_2022_01/877390320" TargetMode="External" /><Relationship Id="rId21" Type="http://schemas.openxmlformats.org/officeDocument/2006/relationships/hyperlink" Target="https://podminky.urs.cz/item/CS_URS_2022_01/892381111" TargetMode="External" /><Relationship Id="rId22" Type="http://schemas.openxmlformats.org/officeDocument/2006/relationships/hyperlink" Target="https://podminky.urs.cz/item/CS_URS_2022_01/892421111" TargetMode="External" /><Relationship Id="rId23" Type="http://schemas.openxmlformats.org/officeDocument/2006/relationships/hyperlink" Target="https://podminky.urs.cz/item/CS_URS_2022_01/894410102" TargetMode="External" /><Relationship Id="rId24" Type="http://schemas.openxmlformats.org/officeDocument/2006/relationships/hyperlink" Target="https://podminky.urs.cz/item/CS_URS_2022_01/894410211" TargetMode="External" /><Relationship Id="rId25" Type="http://schemas.openxmlformats.org/officeDocument/2006/relationships/hyperlink" Target="https://podminky.urs.cz/item/CS_URS_2022_01/894410212" TargetMode="External" /><Relationship Id="rId26" Type="http://schemas.openxmlformats.org/officeDocument/2006/relationships/hyperlink" Target="https://podminky.urs.cz/item/CS_URS_2022_01/894410213" TargetMode="External" /><Relationship Id="rId27" Type="http://schemas.openxmlformats.org/officeDocument/2006/relationships/hyperlink" Target="https://podminky.urs.cz/item/CS_URS_2022_01/894410232" TargetMode="External" /><Relationship Id="rId28" Type="http://schemas.openxmlformats.org/officeDocument/2006/relationships/hyperlink" Target="https://podminky.urs.cz/item/CS_URS_2022_01/899104112" TargetMode="External" /><Relationship Id="rId29" Type="http://schemas.openxmlformats.org/officeDocument/2006/relationships/hyperlink" Target="https://podminky.urs.cz/item/CS_URS_2022_01/99827610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2_01/132251104" TargetMode="External" /><Relationship Id="rId2" Type="http://schemas.openxmlformats.org/officeDocument/2006/relationships/hyperlink" Target="https://podminky.urs.cz/item/CS_URS_2022_01/132351104" TargetMode="External" /><Relationship Id="rId3" Type="http://schemas.openxmlformats.org/officeDocument/2006/relationships/hyperlink" Target="https://podminky.urs.cz/item/CS_URS_2022_01/132451104" TargetMode="External" /><Relationship Id="rId4" Type="http://schemas.openxmlformats.org/officeDocument/2006/relationships/hyperlink" Target="https://podminky.urs.cz/item/CS_URS_2022_01/175151101" TargetMode="External" /><Relationship Id="rId5" Type="http://schemas.openxmlformats.org/officeDocument/2006/relationships/hyperlink" Target="https://podminky.urs.cz/item/CS_URS_2022_01/211531111" TargetMode="External" /><Relationship Id="rId6" Type="http://schemas.openxmlformats.org/officeDocument/2006/relationships/hyperlink" Target="https://podminky.urs.cz/item/CS_URS_2022_01/451573111" TargetMode="External" /><Relationship Id="rId7" Type="http://schemas.openxmlformats.org/officeDocument/2006/relationships/hyperlink" Target="https://podminky.urs.cz/item/CS_URS_2022_01/452313141" TargetMode="External" /><Relationship Id="rId8" Type="http://schemas.openxmlformats.org/officeDocument/2006/relationships/hyperlink" Target="https://podminky.urs.cz/item/CS_URS_2022_01/452353101" TargetMode="External" /><Relationship Id="rId9" Type="http://schemas.openxmlformats.org/officeDocument/2006/relationships/hyperlink" Target="https://podminky.urs.cz/item/CS_URS_2022_01/212755214" TargetMode="External" /><Relationship Id="rId10" Type="http://schemas.openxmlformats.org/officeDocument/2006/relationships/hyperlink" Target="https://podminky.urs.cz/item/CS_URS_2022_01/851241131" TargetMode="External" /><Relationship Id="rId11" Type="http://schemas.openxmlformats.org/officeDocument/2006/relationships/hyperlink" Target="https://podminky.urs.cz/item/CS_URS_2022_01/857242122" TargetMode="External" /><Relationship Id="rId12" Type="http://schemas.openxmlformats.org/officeDocument/2006/relationships/hyperlink" Target="https://podminky.urs.cz/item/CS_URS_2022_01/857262122" TargetMode="External" /><Relationship Id="rId13" Type="http://schemas.openxmlformats.org/officeDocument/2006/relationships/hyperlink" Target="https://podminky.urs.cz/item/CS_URS_2022_01/857312122" TargetMode="External" /><Relationship Id="rId14" Type="http://schemas.openxmlformats.org/officeDocument/2006/relationships/hyperlink" Target="https://podminky.urs.cz/item/CS_URS_2022_01/857314122" TargetMode="External" /><Relationship Id="rId15" Type="http://schemas.openxmlformats.org/officeDocument/2006/relationships/hyperlink" Target="https://podminky.urs.cz/item/CS_URS_2022_01/857362122" TargetMode="External" /><Relationship Id="rId16" Type="http://schemas.openxmlformats.org/officeDocument/2006/relationships/hyperlink" Target="https://podminky.urs.cz/item/CS_URS_2022_01/857364122" TargetMode="External" /><Relationship Id="rId17" Type="http://schemas.openxmlformats.org/officeDocument/2006/relationships/hyperlink" Target="https://podminky.urs.cz/item/CS_URS_2022_01/871161141" TargetMode="External" /><Relationship Id="rId18" Type="http://schemas.openxmlformats.org/officeDocument/2006/relationships/hyperlink" Target="https://podminky.urs.cz/item/CS_URS_2022_01/871241141" TargetMode="External" /><Relationship Id="rId19" Type="http://schemas.openxmlformats.org/officeDocument/2006/relationships/hyperlink" Target="https://podminky.urs.cz/item/CS_URS_2022_01/871321141" TargetMode="External" /><Relationship Id="rId20" Type="http://schemas.openxmlformats.org/officeDocument/2006/relationships/hyperlink" Target="https://podminky.urs.cz/item/CS_URS_2022_01/877241101" TargetMode="External" /><Relationship Id="rId21" Type="http://schemas.openxmlformats.org/officeDocument/2006/relationships/hyperlink" Target="https://podminky.urs.cz/item/CS_URS_2022_01/877310310" TargetMode="External" /><Relationship Id="rId22" Type="http://schemas.openxmlformats.org/officeDocument/2006/relationships/hyperlink" Target="https://podminky.urs.cz/item/CS_URS_2022_01/891241112" TargetMode="External" /><Relationship Id="rId23" Type="http://schemas.openxmlformats.org/officeDocument/2006/relationships/hyperlink" Target="https://podminky.urs.cz/item/CS_URS_2022_01/891247112" TargetMode="External" /><Relationship Id="rId24" Type="http://schemas.openxmlformats.org/officeDocument/2006/relationships/hyperlink" Target="https://podminky.urs.cz/item/CS_URS_2022_01/891311112" TargetMode="External" /><Relationship Id="rId25" Type="http://schemas.openxmlformats.org/officeDocument/2006/relationships/hyperlink" Target="https://podminky.urs.cz/item/CS_URS_2022_01/891319111" TargetMode="External" /><Relationship Id="rId26" Type="http://schemas.openxmlformats.org/officeDocument/2006/relationships/hyperlink" Target="https://podminky.urs.cz/item/CS_URS_2022_01/892233122" TargetMode="External" /><Relationship Id="rId27" Type="http://schemas.openxmlformats.org/officeDocument/2006/relationships/hyperlink" Target="https://podminky.urs.cz/item/CS_URS_2022_01/892241111" TargetMode="External" /><Relationship Id="rId28" Type="http://schemas.openxmlformats.org/officeDocument/2006/relationships/hyperlink" Target="https://podminky.urs.cz/item/CS_URS_2022_01/892273122" TargetMode="External" /><Relationship Id="rId29" Type="http://schemas.openxmlformats.org/officeDocument/2006/relationships/hyperlink" Target="https://podminky.urs.cz/item/CS_URS_2022_01/892351111" TargetMode="External" /><Relationship Id="rId30" Type="http://schemas.openxmlformats.org/officeDocument/2006/relationships/hyperlink" Target="https://podminky.urs.cz/item/CS_URS_2022_01/892353122" TargetMode="External" /><Relationship Id="rId31" Type="http://schemas.openxmlformats.org/officeDocument/2006/relationships/hyperlink" Target="https://podminky.urs.cz/item/CS_URS_2022_01/899401112" TargetMode="External" /><Relationship Id="rId32" Type="http://schemas.openxmlformats.org/officeDocument/2006/relationships/hyperlink" Target="https://podminky.urs.cz/item/CS_URS_2022_01/899401113" TargetMode="External" /><Relationship Id="rId33" Type="http://schemas.openxmlformats.org/officeDocument/2006/relationships/hyperlink" Target="https://podminky.urs.cz/item/CS_URS_2022_01/998276101" TargetMode="External" /><Relationship Id="rId34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8</v>
      </c>
      <c r="BT3" s="18" t="s">
        <v>9</v>
      </c>
    </row>
    <row r="4" s="1" customFormat="1" ht="24.96" customHeight="1">
      <c r="B4" s="22"/>
      <c r="C4" s="23"/>
      <c r="D4" s="24" t="s">
        <v>10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11</v>
      </c>
      <c r="BE4" s="26" t="s">
        <v>12</v>
      </c>
      <c r="BS4" s="18" t="s">
        <v>6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20</v>
      </c>
      <c r="AO7" s="23"/>
      <c r="AP7" s="23"/>
      <c r="AQ7" s="23"/>
      <c r="AR7" s="21"/>
      <c r="BE7" s="32"/>
      <c r="BS7" s="18" t="s">
        <v>8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26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27</v>
      </c>
    </row>
    <row r="10" s="1" customFormat="1" ht="12" customHeight="1">
      <c r="B10" s="22"/>
      <c r="C10" s="23"/>
      <c r="D10" s="33" t="s">
        <v>28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29</v>
      </c>
      <c r="AL10" s="23"/>
      <c r="AM10" s="23"/>
      <c r="AN10" s="28" t="s">
        <v>20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31</v>
      </c>
      <c r="AL11" s="23"/>
      <c r="AM11" s="23"/>
      <c r="AN11" s="28" t="s">
        <v>20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29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31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34</v>
      </c>
    </row>
    <row r="16" s="1" customFormat="1" ht="12" customHeight="1">
      <c r="B16" s="22"/>
      <c r="C16" s="23"/>
      <c r="D16" s="33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29</v>
      </c>
      <c r="AL16" s="23"/>
      <c r="AM16" s="23"/>
      <c r="AN16" s="28" t="s">
        <v>20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36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31</v>
      </c>
      <c r="AL17" s="23"/>
      <c r="AM17" s="23"/>
      <c r="AN17" s="28" t="s">
        <v>20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29</v>
      </c>
      <c r="AL19" s="23"/>
      <c r="AM19" s="23"/>
      <c r="AN19" s="28" t="s">
        <v>20</v>
      </c>
      <c r="AO19" s="23"/>
      <c r="AP19" s="23"/>
      <c r="AQ19" s="23"/>
      <c r="AR19" s="21"/>
      <c r="BE19" s="32"/>
      <c r="BS19" s="18" t="s">
        <v>8</v>
      </c>
    </row>
    <row r="20" s="1" customFormat="1" ht="18.48" customHeight="1">
      <c r="B20" s="22"/>
      <c r="C20" s="23"/>
      <c r="D20" s="23"/>
      <c r="E20" s="28" t="s">
        <v>23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31</v>
      </c>
      <c r="AL20" s="23"/>
      <c r="AM20" s="23"/>
      <c r="AN20" s="28" t="s">
        <v>20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39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40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41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42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43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44</v>
      </c>
      <c r="E29" s="48"/>
      <c r="F29" s="33" t="s">
        <v>45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46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47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48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49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50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51</v>
      </c>
      <c r="U35" s="55"/>
      <c r="V35" s="55"/>
      <c r="W35" s="55"/>
      <c r="X35" s="57" t="s">
        <v>52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53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VS175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Dobřany - Plzeňská ulice- obnova vodovodního a kanalizačního řadu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3" t="str">
        <f>IF(AN8= "","",AN8)</f>
        <v>7. 7. 2022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Dobřany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35</v>
      </c>
      <c r="AJ49" s="41"/>
      <c r="AK49" s="41"/>
      <c r="AL49" s="41"/>
      <c r="AM49" s="74" t="str">
        <f>IF(E17="","",E17)</f>
        <v>ČEVAK a. s.</v>
      </c>
      <c r="AN49" s="65"/>
      <c r="AO49" s="65"/>
      <c r="AP49" s="65"/>
      <c r="AQ49" s="41"/>
      <c r="AR49" s="45"/>
      <c r="AS49" s="75" t="s">
        <v>54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37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55</v>
      </c>
      <c r="D52" s="88"/>
      <c r="E52" s="88"/>
      <c r="F52" s="88"/>
      <c r="G52" s="88"/>
      <c r="H52" s="89"/>
      <c r="I52" s="90" t="s">
        <v>56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57</v>
      </c>
      <c r="AH52" s="88"/>
      <c r="AI52" s="88"/>
      <c r="AJ52" s="88"/>
      <c r="AK52" s="88"/>
      <c r="AL52" s="88"/>
      <c r="AM52" s="88"/>
      <c r="AN52" s="90" t="s">
        <v>58</v>
      </c>
      <c r="AO52" s="88"/>
      <c r="AP52" s="88"/>
      <c r="AQ52" s="92" t="s">
        <v>59</v>
      </c>
      <c r="AR52" s="45"/>
      <c r="AS52" s="93" t="s">
        <v>60</v>
      </c>
      <c r="AT52" s="94" t="s">
        <v>61</v>
      </c>
      <c r="AU52" s="94" t="s">
        <v>62</v>
      </c>
      <c r="AV52" s="94" t="s">
        <v>63</v>
      </c>
      <c r="AW52" s="94" t="s">
        <v>64</v>
      </c>
      <c r="AX52" s="94" t="s">
        <v>65</v>
      </c>
      <c r="AY52" s="94" t="s">
        <v>66</v>
      </c>
      <c r="AZ52" s="94" t="s">
        <v>67</v>
      </c>
      <c r="BA52" s="94" t="s">
        <v>68</v>
      </c>
      <c r="BB52" s="94" t="s">
        <v>69</v>
      </c>
      <c r="BC52" s="94" t="s">
        <v>70</v>
      </c>
      <c r="BD52" s="95" t="s">
        <v>71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72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20</v>
      </c>
      <c r="AR54" s="105"/>
      <c r="AS54" s="106">
        <f>ROUND(SUM(AS55:AS57),2)</f>
        <v>0</v>
      </c>
      <c r="AT54" s="107">
        <f>ROUND(SUM(AV54:AW54),0)</f>
        <v>0</v>
      </c>
      <c r="AU54" s="108">
        <f>ROUND(SUM(AU55:AU57),5)</f>
        <v>0</v>
      </c>
      <c r="AV54" s="107">
        <f>ROUND(AZ54*L29,0)</f>
        <v>0</v>
      </c>
      <c r="AW54" s="107">
        <f>ROUND(BA54*L30,0)</f>
        <v>0</v>
      </c>
      <c r="AX54" s="107">
        <f>ROUND(BB54*L29,0)</f>
        <v>0</v>
      </c>
      <c r="AY54" s="107">
        <f>ROUND(BC54*L30,0)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73</v>
      </c>
      <c r="BT54" s="110" t="s">
        <v>74</v>
      </c>
      <c r="BU54" s="111" t="s">
        <v>75</v>
      </c>
      <c r="BV54" s="110" t="s">
        <v>76</v>
      </c>
      <c r="BW54" s="110" t="s">
        <v>5</v>
      </c>
      <c r="BX54" s="110" t="s">
        <v>77</v>
      </c>
      <c r="CL54" s="110" t="s">
        <v>20</v>
      </c>
    </row>
    <row r="55" s="7" customFormat="1" ht="24.75" customHeight="1">
      <c r="A55" s="112" t="s">
        <v>78</v>
      </c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SO 01 Kanalizační st...'!J30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81</v>
      </c>
      <c r="AR55" s="119"/>
      <c r="AS55" s="120">
        <v>0</v>
      </c>
      <c r="AT55" s="121">
        <f>ROUND(SUM(AV55:AW55),0)</f>
        <v>0</v>
      </c>
      <c r="AU55" s="122">
        <f>'01 - SO 01 Kanalizační st...'!P84</f>
        <v>0</v>
      </c>
      <c r="AV55" s="121">
        <f>'01 - SO 01 Kanalizační st...'!J33</f>
        <v>0</v>
      </c>
      <c r="AW55" s="121">
        <f>'01 - SO 01 Kanalizační st...'!J34</f>
        <v>0</v>
      </c>
      <c r="AX55" s="121">
        <f>'01 - SO 01 Kanalizační st...'!J35</f>
        <v>0</v>
      </c>
      <c r="AY55" s="121">
        <f>'01 - SO 01 Kanalizační st...'!J36</f>
        <v>0</v>
      </c>
      <c r="AZ55" s="121">
        <f>'01 - SO 01 Kanalizační st...'!F33</f>
        <v>0</v>
      </c>
      <c r="BA55" s="121">
        <f>'01 - SO 01 Kanalizační st...'!F34</f>
        <v>0</v>
      </c>
      <c r="BB55" s="121">
        <f>'01 - SO 01 Kanalizační st...'!F35</f>
        <v>0</v>
      </c>
      <c r="BC55" s="121">
        <f>'01 - SO 01 Kanalizační st...'!F36</f>
        <v>0</v>
      </c>
      <c r="BD55" s="123">
        <f>'01 - SO 01 Kanalizační st...'!F37</f>
        <v>0</v>
      </c>
      <c r="BE55" s="7"/>
      <c r="BT55" s="124" t="s">
        <v>8</v>
      </c>
      <c r="BV55" s="124" t="s">
        <v>76</v>
      </c>
      <c r="BW55" s="124" t="s">
        <v>82</v>
      </c>
      <c r="BX55" s="124" t="s">
        <v>5</v>
      </c>
      <c r="CL55" s="124" t="s">
        <v>20</v>
      </c>
      <c r="CM55" s="124" t="s">
        <v>83</v>
      </c>
    </row>
    <row r="56" s="7" customFormat="1" ht="24.75" customHeight="1">
      <c r="A56" s="112" t="s">
        <v>78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SO 02 Vodovodní řad 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81</v>
      </c>
      <c r="AR56" s="119"/>
      <c r="AS56" s="120">
        <v>0</v>
      </c>
      <c r="AT56" s="121">
        <f>ROUND(SUM(AV56:AW56),0)</f>
        <v>0</v>
      </c>
      <c r="AU56" s="122">
        <f>'02 - SO 02 Vodovodní řad ...'!P83</f>
        <v>0</v>
      </c>
      <c r="AV56" s="121">
        <f>'02 - SO 02 Vodovodní řad ...'!J33</f>
        <v>0</v>
      </c>
      <c r="AW56" s="121">
        <f>'02 - SO 02 Vodovodní řad ...'!J34</f>
        <v>0</v>
      </c>
      <c r="AX56" s="121">
        <f>'02 - SO 02 Vodovodní řad ...'!J35</f>
        <v>0</v>
      </c>
      <c r="AY56" s="121">
        <f>'02 - SO 02 Vodovodní řad ...'!J36</f>
        <v>0</v>
      </c>
      <c r="AZ56" s="121">
        <f>'02 - SO 02 Vodovodní řad ...'!F33</f>
        <v>0</v>
      </c>
      <c r="BA56" s="121">
        <f>'02 - SO 02 Vodovodní řad ...'!F34</f>
        <v>0</v>
      </c>
      <c r="BB56" s="121">
        <f>'02 - SO 02 Vodovodní řad ...'!F35</f>
        <v>0</v>
      </c>
      <c r="BC56" s="121">
        <f>'02 - SO 02 Vodovodní řad ...'!F36</f>
        <v>0</v>
      </c>
      <c r="BD56" s="123">
        <f>'02 - SO 02 Vodovodní řad ...'!F37</f>
        <v>0</v>
      </c>
      <c r="BE56" s="7"/>
      <c r="BT56" s="124" t="s">
        <v>8</v>
      </c>
      <c r="BV56" s="124" t="s">
        <v>76</v>
      </c>
      <c r="BW56" s="124" t="s">
        <v>86</v>
      </c>
      <c r="BX56" s="124" t="s">
        <v>5</v>
      </c>
      <c r="CL56" s="124" t="s">
        <v>20</v>
      </c>
      <c r="CM56" s="124" t="s">
        <v>83</v>
      </c>
    </row>
    <row r="57" s="7" customFormat="1" ht="16.5" customHeight="1">
      <c r="A57" s="112" t="s">
        <v>78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SO 03 ON a VN'!J30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81</v>
      </c>
      <c r="AR57" s="119"/>
      <c r="AS57" s="125">
        <v>0</v>
      </c>
      <c r="AT57" s="126">
        <f>ROUND(SUM(AV57:AW57),0)</f>
        <v>0</v>
      </c>
      <c r="AU57" s="127">
        <f>'03 - SO 03 ON a VN'!P80</f>
        <v>0</v>
      </c>
      <c r="AV57" s="126">
        <f>'03 - SO 03 ON a VN'!J33</f>
        <v>0</v>
      </c>
      <c r="AW57" s="126">
        <f>'03 - SO 03 ON a VN'!J34</f>
        <v>0</v>
      </c>
      <c r="AX57" s="126">
        <f>'03 - SO 03 ON a VN'!J35</f>
        <v>0</v>
      </c>
      <c r="AY57" s="126">
        <f>'03 - SO 03 ON a VN'!J36</f>
        <v>0</v>
      </c>
      <c r="AZ57" s="126">
        <f>'03 - SO 03 ON a VN'!F33</f>
        <v>0</v>
      </c>
      <c r="BA57" s="126">
        <f>'03 - SO 03 ON a VN'!F34</f>
        <v>0</v>
      </c>
      <c r="BB57" s="126">
        <f>'03 - SO 03 ON a VN'!F35</f>
        <v>0</v>
      </c>
      <c r="BC57" s="126">
        <f>'03 - SO 03 ON a VN'!F36</f>
        <v>0</v>
      </c>
      <c r="BD57" s="128">
        <f>'03 - SO 03 ON a VN'!F37</f>
        <v>0</v>
      </c>
      <c r="BE57" s="7"/>
      <c r="BT57" s="124" t="s">
        <v>8</v>
      </c>
      <c r="BV57" s="124" t="s">
        <v>76</v>
      </c>
      <c r="BW57" s="124" t="s">
        <v>89</v>
      </c>
      <c r="BX57" s="124" t="s">
        <v>5</v>
      </c>
      <c r="CL57" s="124" t="s">
        <v>20</v>
      </c>
      <c r="CM57" s="124" t="s">
        <v>83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fqaZmmjDS39bGQ4ymP2Zq1tQ7z7zqe96MuSpvRQ54WsnbT/KuW/iKFUnmY5hRpEO16w5XA71eEOIr4gVzV4wrA==" hashValue="5ud2EIFZiV+1UHfosondqHHByLk9SaNRCCN9VgBMHzwzyIZIQ+qkPpxxGu1m1rNrzzajpYu6r5RpVABp0NXVv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SO 01 Kanalizační st...'!C2" display="/"/>
    <hyperlink ref="A56" location="'02 - SO 02 Vodovodní řad ...'!C2" display="/"/>
    <hyperlink ref="A57" location="'03 - SO 03 ON a V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Dobřany - Plzeňská ulice- obnova vodovodního a kanalizačního řadu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7. 7. 2022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28</v>
      </c>
      <c r="E14" s="39"/>
      <c r="F14" s="39"/>
      <c r="G14" s="39"/>
      <c r="H14" s="39"/>
      <c r="I14" s="133" t="s">
        <v>29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Dobřany</v>
      </c>
      <c r="F15" s="39"/>
      <c r="G15" s="39"/>
      <c r="H15" s="39"/>
      <c r="I15" s="133" t="s">
        <v>31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29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31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35</v>
      </c>
      <c r="E20" s="39"/>
      <c r="F20" s="39"/>
      <c r="G20" s="39"/>
      <c r="H20" s="39"/>
      <c r="I20" s="133" t="s">
        <v>29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ČEVAK a. s.</v>
      </c>
      <c r="F21" s="39"/>
      <c r="G21" s="39"/>
      <c r="H21" s="39"/>
      <c r="I21" s="133" t="s">
        <v>31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29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31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ROUND((SUM(BE84:BE269)),  2)</f>
        <v>0</v>
      </c>
      <c r="G33" s="39"/>
      <c r="H33" s="39"/>
      <c r="I33" s="149">
        <v>0.20999999999999999</v>
      </c>
      <c r="J33" s="148">
        <f>ROUND(((SUM(BE84:BE269))*I33),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ROUND((SUM(BF84:BF269)),  2)</f>
        <v>0</v>
      </c>
      <c r="G34" s="39"/>
      <c r="H34" s="39"/>
      <c r="I34" s="149">
        <v>0.14999999999999999</v>
      </c>
      <c r="J34" s="148">
        <f>ROUND(((SUM(BF84:BF269))*I34),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ROUND((SUM(BG84:BG269)),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ROUND((SUM(BH84:BH269)),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ROUND((SUM(BI84:BI269)),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Dobřany - Plzeňská ulice- obnova vodovodního a kanalizačního řadu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SO 01 Kanalizační stoka A + kanal. přípojky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</v>
      </c>
      <c r="G52" s="41"/>
      <c r="H52" s="41"/>
      <c r="I52" s="33" t="s">
        <v>24</v>
      </c>
      <c r="J52" s="73" t="str">
        <f>IF(J12="","",J12)</f>
        <v>7. 7. 2022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28</v>
      </c>
      <c r="D54" s="41"/>
      <c r="E54" s="41"/>
      <c r="F54" s="28" t="str">
        <f>E15</f>
        <v>Město Dobřany</v>
      </c>
      <c r="G54" s="41"/>
      <c r="H54" s="41"/>
      <c r="I54" s="33" t="s">
        <v>35</v>
      </c>
      <c r="J54" s="37" t="str">
        <f>E21</f>
        <v>ČEVAK a. 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98</v>
      </c>
      <c r="E61" s="169"/>
      <c r="F61" s="169"/>
      <c r="G61" s="169"/>
      <c r="H61" s="169"/>
      <c r="I61" s="169"/>
      <c r="J61" s="170">
        <f>J143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99</v>
      </c>
      <c r="E62" s="169"/>
      <c r="F62" s="169"/>
      <c r="G62" s="169"/>
      <c r="H62" s="169"/>
      <c r="I62" s="169"/>
      <c r="J62" s="170">
        <f>J154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100</v>
      </c>
      <c r="E63" s="169"/>
      <c r="F63" s="169"/>
      <c r="G63" s="169"/>
      <c r="H63" s="169"/>
      <c r="I63" s="169"/>
      <c r="J63" s="170">
        <f>J159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66"/>
      <c r="C64" s="167"/>
      <c r="D64" s="168" t="s">
        <v>101</v>
      </c>
      <c r="E64" s="169"/>
      <c r="F64" s="169"/>
      <c r="G64" s="169"/>
      <c r="H64" s="169"/>
      <c r="I64" s="169"/>
      <c r="J64" s="170">
        <f>J266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102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Dobřany - Plzeňská ulice- obnova vodovodního a kanalizačního řadu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01 - SO 01 Kanalizační stoka A + kanal. přípojky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22</v>
      </c>
      <c r="D78" s="41"/>
      <c r="E78" s="41"/>
      <c r="F78" s="28" t="str">
        <f>F12</f>
        <v xml:space="preserve"> </v>
      </c>
      <c r="G78" s="41"/>
      <c r="H78" s="41"/>
      <c r="I78" s="33" t="s">
        <v>24</v>
      </c>
      <c r="J78" s="73" t="str">
        <f>IF(J12="","",J12)</f>
        <v>7. 7. 2022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28</v>
      </c>
      <c r="D80" s="41"/>
      <c r="E80" s="41"/>
      <c r="F80" s="28" t="str">
        <f>E15</f>
        <v>Město Dobřany</v>
      </c>
      <c r="G80" s="41"/>
      <c r="H80" s="41"/>
      <c r="I80" s="33" t="s">
        <v>35</v>
      </c>
      <c r="J80" s="37" t="str">
        <f>E21</f>
        <v>ČEVAK a. s.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32</v>
      </c>
      <c r="D81" s="41"/>
      <c r="E81" s="41"/>
      <c r="F81" s="28" t="str">
        <f>IF(E18="","",E18)</f>
        <v>Vyplň údaj</v>
      </c>
      <c r="G81" s="41"/>
      <c r="H81" s="41"/>
      <c r="I81" s="33" t="s">
        <v>37</v>
      </c>
      <c r="J81" s="37" t="str">
        <f>E24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0" customFormat="1" ht="29.28" customHeight="1">
      <c r="A83" s="172"/>
      <c r="B83" s="173"/>
      <c r="C83" s="174" t="s">
        <v>103</v>
      </c>
      <c r="D83" s="175" t="s">
        <v>59</v>
      </c>
      <c r="E83" s="175" t="s">
        <v>55</v>
      </c>
      <c r="F83" s="175" t="s">
        <v>56</v>
      </c>
      <c r="G83" s="175" t="s">
        <v>104</v>
      </c>
      <c r="H83" s="175" t="s">
        <v>105</v>
      </c>
      <c r="I83" s="175" t="s">
        <v>106</v>
      </c>
      <c r="J83" s="175" t="s">
        <v>95</v>
      </c>
      <c r="K83" s="176" t="s">
        <v>107</v>
      </c>
      <c r="L83" s="177"/>
      <c r="M83" s="93" t="s">
        <v>20</v>
      </c>
      <c r="N83" s="94" t="s">
        <v>44</v>
      </c>
      <c r="O83" s="94" t="s">
        <v>108</v>
      </c>
      <c r="P83" s="94" t="s">
        <v>109</v>
      </c>
      <c r="Q83" s="94" t="s">
        <v>110</v>
      </c>
      <c r="R83" s="94" t="s">
        <v>111</v>
      </c>
      <c r="S83" s="94" t="s">
        <v>112</v>
      </c>
      <c r="T83" s="95" t="s">
        <v>113</v>
      </c>
      <c r="U83" s="172"/>
      <c r="V83" s="172"/>
      <c r="W83" s="172"/>
      <c r="X83" s="172"/>
      <c r="Y83" s="172"/>
      <c r="Z83" s="172"/>
      <c r="AA83" s="172"/>
      <c r="AB83" s="172"/>
      <c r="AC83" s="172"/>
      <c r="AD83" s="172"/>
      <c r="AE83" s="172"/>
    </row>
    <row r="84" s="2" customFormat="1" ht="22.8" customHeight="1">
      <c r="A84" s="39"/>
      <c r="B84" s="40"/>
      <c r="C84" s="100" t="s">
        <v>114</v>
      </c>
      <c r="D84" s="41"/>
      <c r="E84" s="41"/>
      <c r="F84" s="41"/>
      <c r="G84" s="41"/>
      <c r="H84" s="41"/>
      <c r="I84" s="41"/>
      <c r="J84" s="178">
        <f>BK84</f>
        <v>0</v>
      </c>
      <c r="K84" s="41"/>
      <c r="L84" s="45"/>
      <c r="M84" s="96"/>
      <c r="N84" s="179"/>
      <c r="O84" s="97"/>
      <c r="P84" s="180">
        <f>P85+P143+P154+P159+P266</f>
        <v>0</v>
      </c>
      <c r="Q84" s="97"/>
      <c r="R84" s="180">
        <f>R85+R143+R154+R159+R266</f>
        <v>161.55836340000002</v>
      </c>
      <c r="S84" s="97"/>
      <c r="T84" s="181">
        <f>T85+T143+T154+T159+T266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73</v>
      </c>
      <c r="AU84" s="18" t="s">
        <v>96</v>
      </c>
      <c r="BK84" s="182">
        <f>BK85+BK143+BK154+BK159+BK266</f>
        <v>0</v>
      </c>
    </row>
    <row r="85" s="11" customFormat="1" ht="25.92" customHeight="1">
      <c r="A85" s="11"/>
      <c r="B85" s="183"/>
      <c r="C85" s="184"/>
      <c r="D85" s="185" t="s">
        <v>73</v>
      </c>
      <c r="E85" s="186" t="s">
        <v>8</v>
      </c>
      <c r="F85" s="186" t="s">
        <v>115</v>
      </c>
      <c r="G85" s="184"/>
      <c r="H85" s="184"/>
      <c r="I85" s="187"/>
      <c r="J85" s="188">
        <f>BK85</f>
        <v>0</v>
      </c>
      <c r="K85" s="184"/>
      <c r="L85" s="189"/>
      <c r="M85" s="190"/>
      <c r="N85" s="191"/>
      <c r="O85" s="191"/>
      <c r="P85" s="192">
        <f>SUM(P86:P142)</f>
        <v>0</v>
      </c>
      <c r="Q85" s="191"/>
      <c r="R85" s="192">
        <f>SUM(R86:R142)</f>
        <v>157.8326764</v>
      </c>
      <c r="S85" s="191"/>
      <c r="T85" s="193">
        <f>SUM(T86:T142)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4" t="s">
        <v>8</v>
      </c>
      <c r="AT85" s="195" t="s">
        <v>73</v>
      </c>
      <c r="AU85" s="195" t="s">
        <v>74</v>
      </c>
      <c r="AY85" s="194" t="s">
        <v>116</v>
      </c>
      <c r="BK85" s="196">
        <f>SUM(BK86:BK142)</f>
        <v>0</v>
      </c>
    </row>
    <row r="86" s="2" customFormat="1" ht="21.75" customHeight="1">
      <c r="A86" s="39"/>
      <c r="B86" s="40"/>
      <c r="C86" s="197" t="s">
        <v>8</v>
      </c>
      <c r="D86" s="197" t="s">
        <v>117</v>
      </c>
      <c r="E86" s="198" t="s">
        <v>118</v>
      </c>
      <c r="F86" s="199" t="s">
        <v>119</v>
      </c>
      <c r="G86" s="200" t="s">
        <v>120</v>
      </c>
      <c r="H86" s="201">
        <v>102.90000000000001</v>
      </c>
      <c r="I86" s="202"/>
      <c r="J86" s="201">
        <f>ROUND(I86*H86,0)</f>
        <v>0</v>
      </c>
      <c r="K86" s="199" t="s">
        <v>121</v>
      </c>
      <c r="L86" s="45"/>
      <c r="M86" s="203" t="s">
        <v>20</v>
      </c>
      <c r="N86" s="204" t="s">
        <v>45</v>
      </c>
      <c r="O86" s="85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7" t="s">
        <v>122</v>
      </c>
      <c r="AT86" s="207" t="s">
        <v>117</v>
      </c>
      <c r="AU86" s="207" t="s">
        <v>8</v>
      </c>
      <c r="AY86" s="18" t="s">
        <v>116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8</v>
      </c>
      <c r="BK86" s="208">
        <f>ROUND(I86*H86,0)</f>
        <v>0</v>
      </c>
      <c r="BL86" s="18" t="s">
        <v>122</v>
      </c>
      <c r="BM86" s="207" t="s">
        <v>123</v>
      </c>
    </row>
    <row r="87" s="2" customFormat="1">
      <c r="A87" s="39"/>
      <c r="B87" s="40"/>
      <c r="C87" s="41"/>
      <c r="D87" s="209" t="s">
        <v>124</v>
      </c>
      <c r="E87" s="41"/>
      <c r="F87" s="210" t="s">
        <v>125</v>
      </c>
      <c r="G87" s="41"/>
      <c r="H87" s="41"/>
      <c r="I87" s="211"/>
      <c r="J87" s="41"/>
      <c r="K87" s="41"/>
      <c r="L87" s="45"/>
      <c r="M87" s="212"/>
      <c r="N87" s="21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124</v>
      </c>
      <c r="AU87" s="18" t="s">
        <v>8</v>
      </c>
    </row>
    <row r="88" s="2" customFormat="1">
      <c r="A88" s="39"/>
      <c r="B88" s="40"/>
      <c r="C88" s="41"/>
      <c r="D88" s="214" t="s">
        <v>126</v>
      </c>
      <c r="E88" s="41"/>
      <c r="F88" s="215" t="s">
        <v>127</v>
      </c>
      <c r="G88" s="41"/>
      <c r="H88" s="41"/>
      <c r="I88" s="211"/>
      <c r="J88" s="41"/>
      <c r="K88" s="41"/>
      <c r="L88" s="45"/>
      <c r="M88" s="212"/>
      <c r="N88" s="213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126</v>
      </c>
      <c r="AU88" s="18" t="s">
        <v>8</v>
      </c>
    </row>
    <row r="89" s="12" customFormat="1">
      <c r="A89" s="12"/>
      <c r="B89" s="216"/>
      <c r="C89" s="217"/>
      <c r="D89" s="209" t="s">
        <v>128</v>
      </c>
      <c r="E89" s="218" t="s">
        <v>20</v>
      </c>
      <c r="F89" s="219" t="s">
        <v>129</v>
      </c>
      <c r="G89" s="217"/>
      <c r="H89" s="218" t="s">
        <v>20</v>
      </c>
      <c r="I89" s="220"/>
      <c r="J89" s="217"/>
      <c r="K89" s="217"/>
      <c r="L89" s="221"/>
      <c r="M89" s="222"/>
      <c r="N89" s="223"/>
      <c r="O89" s="223"/>
      <c r="P89" s="223"/>
      <c r="Q89" s="223"/>
      <c r="R89" s="223"/>
      <c r="S89" s="223"/>
      <c r="T89" s="22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5" t="s">
        <v>128</v>
      </c>
      <c r="AU89" s="225" t="s">
        <v>8</v>
      </c>
      <c r="AV89" s="12" t="s">
        <v>8</v>
      </c>
      <c r="AW89" s="12" t="s">
        <v>34</v>
      </c>
      <c r="AX89" s="12" t="s">
        <v>74</v>
      </c>
      <c r="AY89" s="225" t="s">
        <v>116</v>
      </c>
    </row>
    <row r="90" s="13" customFormat="1">
      <c r="A90" s="13"/>
      <c r="B90" s="226"/>
      <c r="C90" s="227"/>
      <c r="D90" s="209" t="s">
        <v>128</v>
      </c>
      <c r="E90" s="228" t="s">
        <v>20</v>
      </c>
      <c r="F90" s="229" t="s">
        <v>130</v>
      </c>
      <c r="G90" s="227"/>
      <c r="H90" s="230">
        <v>127.69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128</v>
      </c>
      <c r="AU90" s="236" t="s">
        <v>8</v>
      </c>
      <c r="AV90" s="13" t="s">
        <v>83</v>
      </c>
      <c r="AW90" s="13" t="s">
        <v>34</v>
      </c>
      <c r="AX90" s="13" t="s">
        <v>74</v>
      </c>
      <c r="AY90" s="236" t="s">
        <v>116</v>
      </c>
    </row>
    <row r="91" s="13" customFormat="1">
      <c r="A91" s="13"/>
      <c r="B91" s="226"/>
      <c r="C91" s="227"/>
      <c r="D91" s="209" t="s">
        <v>128</v>
      </c>
      <c r="E91" s="228" t="s">
        <v>20</v>
      </c>
      <c r="F91" s="229" t="s">
        <v>131</v>
      </c>
      <c r="G91" s="227"/>
      <c r="H91" s="230">
        <v>75.519999999999996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128</v>
      </c>
      <c r="AU91" s="236" t="s">
        <v>8</v>
      </c>
      <c r="AV91" s="13" t="s">
        <v>83</v>
      </c>
      <c r="AW91" s="13" t="s">
        <v>34</v>
      </c>
      <c r="AX91" s="13" t="s">
        <v>74</v>
      </c>
      <c r="AY91" s="236" t="s">
        <v>116</v>
      </c>
    </row>
    <row r="92" s="13" customFormat="1">
      <c r="A92" s="13"/>
      <c r="B92" s="226"/>
      <c r="C92" s="227"/>
      <c r="D92" s="209" t="s">
        <v>128</v>
      </c>
      <c r="E92" s="228" t="s">
        <v>20</v>
      </c>
      <c r="F92" s="229" t="s">
        <v>132</v>
      </c>
      <c r="G92" s="227"/>
      <c r="H92" s="230">
        <v>35.909999999999997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128</v>
      </c>
      <c r="AU92" s="236" t="s">
        <v>8</v>
      </c>
      <c r="AV92" s="13" t="s">
        <v>83</v>
      </c>
      <c r="AW92" s="13" t="s">
        <v>34</v>
      </c>
      <c r="AX92" s="13" t="s">
        <v>74</v>
      </c>
      <c r="AY92" s="236" t="s">
        <v>116</v>
      </c>
    </row>
    <row r="93" s="13" customFormat="1">
      <c r="A93" s="13"/>
      <c r="B93" s="226"/>
      <c r="C93" s="227"/>
      <c r="D93" s="209" t="s">
        <v>128</v>
      </c>
      <c r="E93" s="228" t="s">
        <v>20</v>
      </c>
      <c r="F93" s="229" t="s">
        <v>133</v>
      </c>
      <c r="G93" s="227"/>
      <c r="H93" s="230">
        <v>3.1600000000000001</v>
      </c>
      <c r="I93" s="231"/>
      <c r="J93" s="227"/>
      <c r="K93" s="227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128</v>
      </c>
      <c r="AU93" s="236" t="s">
        <v>8</v>
      </c>
      <c r="AV93" s="13" t="s">
        <v>83</v>
      </c>
      <c r="AW93" s="13" t="s">
        <v>34</v>
      </c>
      <c r="AX93" s="13" t="s">
        <v>74</v>
      </c>
      <c r="AY93" s="236" t="s">
        <v>116</v>
      </c>
    </row>
    <row r="94" s="13" customFormat="1">
      <c r="A94" s="13"/>
      <c r="B94" s="226"/>
      <c r="C94" s="227"/>
      <c r="D94" s="209" t="s">
        <v>128</v>
      </c>
      <c r="E94" s="228" t="s">
        <v>20</v>
      </c>
      <c r="F94" s="229" t="s">
        <v>134</v>
      </c>
      <c r="G94" s="227"/>
      <c r="H94" s="230">
        <v>4.6399999999999997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128</v>
      </c>
      <c r="AU94" s="236" t="s">
        <v>8</v>
      </c>
      <c r="AV94" s="13" t="s">
        <v>83</v>
      </c>
      <c r="AW94" s="13" t="s">
        <v>34</v>
      </c>
      <c r="AX94" s="13" t="s">
        <v>74</v>
      </c>
      <c r="AY94" s="236" t="s">
        <v>116</v>
      </c>
    </row>
    <row r="95" s="13" customFormat="1">
      <c r="A95" s="13"/>
      <c r="B95" s="226"/>
      <c r="C95" s="227"/>
      <c r="D95" s="209" t="s">
        <v>128</v>
      </c>
      <c r="E95" s="228" t="s">
        <v>20</v>
      </c>
      <c r="F95" s="229" t="s">
        <v>135</v>
      </c>
      <c r="G95" s="227"/>
      <c r="H95" s="230">
        <v>11.039999999999999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128</v>
      </c>
      <c r="AU95" s="236" t="s">
        <v>8</v>
      </c>
      <c r="AV95" s="13" t="s">
        <v>83</v>
      </c>
      <c r="AW95" s="13" t="s">
        <v>34</v>
      </c>
      <c r="AX95" s="13" t="s">
        <v>74</v>
      </c>
      <c r="AY95" s="236" t="s">
        <v>116</v>
      </c>
    </row>
    <row r="96" s="12" customFormat="1">
      <c r="A96" s="12"/>
      <c r="B96" s="216"/>
      <c r="C96" s="217"/>
      <c r="D96" s="209" t="s">
        <v>128</v>
      </c>
      <c r="E96" s="218" t="s">
        <v>20</v>
      </c>
      <c r="F96" s="219" t="s">
        <v>136</v>
      </c>
      <c r="G96" s="217"/>
      <c r="H96" s="218" t="s">
        <v>20</v>
      </c>
      <c r="I96" s="220"/>
      <c r="J96" s="217"/>
      <c r="K96" s="217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128</v>
      </c>
      <c r="AU96" s="225" t="s">
        <v>8</v>
      </c>
      <c r="AV96" s="12" t="s">
        <v>8</v>
      </c>
      <c r="AW96" s="12" t="s">
        <v>34</v>
      </c>
      <c r="AX96" s="12" t="s">
        <v>74</v>
      </c>
      <c r="AY96" s="225" t="s">
        <v>116</v>
      </c>
    </row>
    <row r="97" s="14" customFormat="1">
      <c r="A97" s="14"/>
      <c r="B97" s="237"/>
      <c r="C97" s="238"/>
      <c r="D97" s="209" t="s">
        <v>128</v>
      </c>
      <c r="E97" s="239" t="s">
        <v>20</v>
      </c>
      <c r="F97" s="240" t="s">
        <v>137</v>
      </c>
      <c r="G97" s="238"/>
      <c r="H97" s="241">
        <v>257.95999999999998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128</v>
      </c>
      <c r="AU97" s="247" t="s">
        <v>8</v>
      </c>
      <c r="AV97" s="14" t="s">
        <v>138</v>
      </c>
      <c r="AW97" s="14" t="s">
        <v>34</v>
      </c>
      <c r="AX97" s="14" t="s">
        <v>74</v>
      </c>
      <c r="AY97" s="247" t="s">
        <v>116</v>
      </c>
    </row>
    <row r="98" s="13" customFormat="1">
      <c r="A98" s="13"/>
      <c r="B98" s="226"/>
      <c r="C98" s="227"/>
      <c r="D98" s="209" t="s">
        <v>128</v>
      </c>
      <c r="E98" s="228" t="s">
        <v>20</v>
      </c>
      <c r="F98" s="229" t="s">
        <v>139</v>
      </c>
      <c r="G98" s="227"/>
      <c r="H98" s="230">
        <v>102.90000000000001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128</v>
      </c>
      <c r="AU98" s="236" t="s">
        <v>8</v>
      </c>
      <c r="AV98" s="13" t="s">
        <v>83</v>
      </c>
      <c r="AW98" s="13" t="s">
        <v>34</v>
      </c>
      <c r="AX98" s="13" t="s">
        <v>8</v>
      </c>
      <c r="AY98" s="236" t="s">
        <v>116</v>
      </c>
    </row>
    <row r="99" s="2" customFormat="1" ht="21.75" customHeight="1">
      <c r="A99" s="39"/>
      <c r="B99" s="40"/>
      <c r="C99" s="197" t="s">
        <v>83</v>
      </c>
      <c r="D99" s="197" t="s">
        <v>117</v>
      </c>
      <c r="E99" s="198" t="s">
        <v>140</v>
      </c>
      <c r="F99" s="199" t="s">
        <v>141</v>
      </c>
      <c r="G99" s="200" t="s">
        <v>120</v>
      </c>
      <c r="H99" s="201">
        <v>128.63</v>
      </c>
      <c r="I99" s="202"/>
      <c r="J99" s="201">
        <f>ROUND(I99*H99,0)</f>
        <v>0</v>
      </c>
      <c r="K99" s="199" t="s">
        <v>121</v>
      </c>
      <c r="L99" s="45"/>
      <c r="M99" s="203" t="s">
        <v>20</v>
      </c>
      <c r="N99" s="204" t="s">
        <v>45</v>
      </c>
      <c r="O99" s="85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7" t="s">
        <v>122</v>
      </c>
      <c r="AT99" s="207" t="s">
        <v>117</v>
      </c>
      <c r="AU99" s="207" t="s">
        <v>8</v>
      </c>
      <c r="AY99" s="18" t="s">
        <v>116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8" t="s">
        <v>8</v>
      </c>
      <c r="BK99" s="208">
        <f>ROUND(I99*H99,0)</f>
        <v>0</v>
      </c>
      <c r="BL99" s="18" t="s">
        <v>122</v>
      </c>
      <c r="BM99" s="207" t="s">
        <v>142</v>
      </c>
    </row>
    <row r="100" s="2" customFormat="1">
      <c r="A100" s="39"/>
      <c r="B100" s="40"/>
      <c r="C100" s="41"/>
      <c r="D100" s="209" t="s">
        <v>124</v>
      </c>
      <c r="E100" s="41"/>
      <c r="F100" s="210" t="s">
        <v>143</v>
      </c>
      <c r="G100" s="41"/>
      <c r="H100" s="41"/>
      <c r="I100" s="211"/>
      <c r="J100" s="41"/>
      <c r="K100" s="41"/>
      <c r="L100" s="45"/>
      <c r="M100" s="212"/>
      <c r="N100" s="21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8</v>
      </c>
    </row>
    <row r="101" s="2" customFormat="1">
      <c r="A101" s="39"/>
      <c r="B101" s="40"/>
      <c r="C101" s="41"/>
      <c r="D101" s="214" t="s">
        <v>126</v>
      </c>
      <c r="E101" s="41"/>
      <c r="F101" s="215" t="s">
        <v>144</v>
      </c>
      <c r="G101" s="41"/>
      <c r="H101" s="41"/>
      <c r="I101" s="211"/>
      <c r="J101" s="41"/>
      <c r="K101" s="41"/>
      <c r="L101" s="45"/>
      <c r="M101" s="212"/>
      <c r="N101" s="21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126</v>
      </c>
      <c r="AU101" s="18" t="s">
        <v>8</v>
      </c>
    </row>
    <row r="102" s="13" customFormat="1">
      <c r="A102" s="13"/>
      <c r="B102" s="226"/>
      <c r="C102" s="227"/>
      <c r="D102" s="209" t="s">
        <v>128</v>
      </c>
      <c r="E102" s="228" t="s">
        <v>20</v>
      </c>
      <c r="F102" s="229" t="s">
        <v>145</v>
      </c>
      <c r="G102" s="227"/>
      <c r="H102" s="230">
        <v>128.63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128</v>
      </c>
      <c r="AU102" s="236" t="s">
        <v>8</v>
      </c>
      <c r="AV102" s="13" t="s">
        <v>83</v>
      </c>
      <c r="AW102" s="13" t="s">
        <v>34</v>
      </c>
      <c r="AX102" s="13" t="s">
        <v>8</v>
      </c>
      <c r="AY102" s="236" t="s">
        <v>116</v>
      </c>
    </row>
    <row r="103" s="2" customFormat="1" ht="21.75" customHeight="1">
      <c r="A103" s="39"/>
      <c r="B103" s="40"/>
      <c r="C103" s="197" t="s">
        <v>138</v>
      </c>
      <c r="D103" s="197" t="s">
        <v>117</v>
      </c>
      <c r="E103" s="198" t="s">
        <v>146</v>
      </c>
      <c r="F103" s="199" t="s">
        <v>147</v>
      </c>
      <c r="G103" s="200" t="s">
        <v>120</v>
      </c>
      <c r="H103" s="201">
        <v>25.73</v>
      </c>
      <c r="I103" s="202"/>
      <c r="J103" s="201">
        <f>ROUND(I103*H103,0)</f>
        <v>0</v>
      </c>
      <c r="K103" s="199" t="s">
        <v>121</v>
      </c>
      <c r="L103" s="45"/>
      <c r="M103" s="203" t="s">
        <v>20</v>
      </c>
      <c r="N103" s="204" t="s">
        <v>45</v>
      </c>
      <c r="O103" s="85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7" t="s">
        <v>122</v>
      </c>
      <c r="AT103" s="207" t="s">
        <v>117</v>
      </c>
      <c r="AU103" s="207" t="s">
        <v>8</v>
      </c>
      <c r="AY103" s="18" t="s">
        <v>116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8" t="s">
        <v>8</v>
      </c>
      <c r="BK103" s="208">
        <f>ROUND(I103*H103,0)</f>
        <v>0</v>
      </c>
      <c r="BL103" s="18" t="s">
        <v>122</v>
      </c>
      <c r="BM103" s="207" t="s">
        <v>148</v>
      </c>
    </row>
    <row r="104" s="2" customFormat="1">
      <c r="A104" s="39"/>
      <c r="B104" s="40"/>
      <c r="C104" s="41"/>
      <c r="D104" s="209" t="s">
        <v>124</v>
      </c>
      <c r="E104" s="41"/>
      <c r="F104" s="210" t="s">
        <v>149</v>
      </c>
      <c r="G104" s="41"/>
      <c r="H104" s="41"/>
      <c r="I104" s="211"/>
      <c r="J104" s="41"/>
      <c r="K104" s="41"/>
      <c r="L104" s="45"/>
      <c r="M104" s="212"/>
      <c r="N104" s="21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</v>
      </c>
    </row>
    <row r="105" s="2" customFormat="1">
      <c r="A105" s="39"/>
      <c r="B105" s="40"/>
      <c r="C105" s="41"/>
      <c r="D105" s="214" t="s">
        <v>126</v>
      </c>
      <c r="E105" s="41"/>
      <c r="F105" s="215" t="s">
        <v>150</v>
      </c>
      <c r="G105" s="41"/>
      <c r="H105" s="41"/>
      <c r="I105" s="211"/>
      <c r="J105" s="41"/>
      <c r="K105" s="41"/>
      <c r="L105" s="45"/>
      <c r="M105" s="212"/>
      <c r="N105" s="21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8</v>
      </c>
    </row>
    <row r="106" s="13" customFormat="1">
      <c r="A106" s="13"/>
      <c r="B106" s="226"/>
      <c r="C106" s="227"/>
      <c r="D106" s="209" t="s">
        <v>128</v>
      </c>
      <c r="E106" s="228" t="s">
        <v>20</v>
      </c>
      <c r="F106" s="229" t="s">
        <v>151</v>
      </c>
      <c r="G106" s="227"/>
      <c r="H106" s="230">
        <v>25.73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128</v>
      </c>
      <c r="AU106" s="236" t="s">
        <v>8</v>
      </c>
      <c r="AV106" s="13" t="s">
        <v>83</v>
      </c>
      <c r="AW106" s="13" t="s">
        <v>34</v>
      </c>
      <c r="AX106" s="13" t="s">
        <v>8</v>
      </c>
      <c r="AY106" s="236" t="s">
        <v>116</v>
      </c>
    </row>
    <row r="107" s="2" customFormat="1" ht="16.5" customHeight="1">
      <c r="A107" s="39"/>
      <c r="B107" s="40"/>
      <c r="C107" s="197" t="s">
        <v>122</v>
      </c>
      <c r="D107" s="197" t="s">
        <v>117</v>
      </c>
      <c r="E107" s="198" t="s">
        <v>152</v>
      </c>
      <c r="F107" s="199" t="s">
        <v>153</v>
      </c>
      <c r="G107" s="200" t="s">
        <v>154</v>
      </c>
      <c r="H107" s="201">
        <v>137.31</v>
      </c>
      <c r="I107" s="202"/>
      <c r="J107" s="201">
        <f>ROUND(I107*H107,0)</f>
        <v>0</v>
      </c>
      <c r="K107" s="199" t="s">
        <v>121</v>
      </c>
      <c r="L107" s="45"/>
      <c r="M107" s="203" t="s">
        <v>20</v>
      </c>
      <c r="N107" s="204" t="s">
        <v>45</v>
      </c>
      <c r="O107" s="85"/>
      <c r="P107" s="205">
        <f>O107*H107</f>
        <v>0</v>
      </c>
      <c r="Q107" s="205">
        <v>0.00084000000000000003</v>
      </c>
      <c r="R107" s="205">
        <f>Q107*H107</f>
        <v>0.11534040000000001</v>
      </c>
      <c r="S107" s="205">
        <v>0</v>
      </c>
      <c r="T107" s="20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7" t="s">
        <v>122</v>
      </c>
      <c r="AT107" s="207" t="s">
        <v>117</v>
      </c>
      <c r="AU107" s="207" t="s">
        <v>8</v>
      </c>
      <c r="AY107" s="18" t="s">
        <v>116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8" t="s">
        <v>8</v>
      </c>
      <c r="BK107" s="208">
        <f>ROUND(I107*H107,0)</f>
        <v>0</v>
      </c>
      <c r="BL107" s="18" t="s">
        <v>122</v>
      </c>
      <c r="BM107" s="207" t="s">
        <v>155</v>
      </c>
    </row>
    <row r="108" s="2" customFormat="1">
      <c r="A108" s="39"/>
      <c r="B108" s="40"/>
      <c r="C108" s="41"/>
      <c r="D108" s="209" t="s">
        <v>124</v>
      </c>
      <c r="E108" s="41"/>
      <c r="F108" s="210" t="s">
        <v>156</v>
      </c>
      <c r="G108" s="41"/>
      <c r="H108" s="41"/>
      <c r="I108" s="211"/>
      <c r="J108" s="41"/>
      <c r="K108" s="41"/>
      <c r="L108" s="45"/>
      <c r="M108" s="212"/>
      <c r="N108" s="21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</v>
      </c>
    </row>
    <row r="109" s="2" customFormat="1">
      <c r="A109" s="39"/>
      <c r="B109" s="40"/>
      <c r="C109" s="41"/>
      <c r="D109" s="214" t="s">
        <v>126</v>
      </c>
      <c r="E109" s="41"/>
      <c r="F109" s="215" t="s">
        <v>157</v>
      </c>
      <c r="G109" s="41"/>
      <c r="H109" s="41"/>
      <c r="I109" s="211"/>
      <c r="J109" s="41"/>
      <c r="K109" s="41"/>
      <c r="L109" s="45"/>
      <c r="M109" s="212"/>
      <c r="N109" s="213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126</v>
      </c>
      <c r="AU109" s="18" t="s">
        <v>8</v>
      </c>
    </row>
    <row r="110" s="13" customFormat="1">
      <c r="A110" s="13"/>
      <c r="B110" s="226"/>
      <c r="C110" s="227"/>
      <c r="D110" s="209" t="s">
        <v>128</v>
      </c>
      <c r="E110" s="228" t="s">
        <v>20</v>
      </c>
      <c r="F110" s="229" t="s">
        <v>158</v>
      </c>
      <c r="G110" s="227"/>
      <c r="H110" s="230">
        <v>137.31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128</v>
      </c>
      <c r="AU110" s="236" t="s">
        <v>8</v>
      </c>
      <c r="AV110" s="13" t="s">
        <v>83</v>
      </c>
      <c r="AW110" s="13" t="s">
        <v>34</v>
      </c>
      <c r="AX110" s="13" t="s">
        <v>8</v>
      </c>
      <c r="AY110" s="236" t="s">
        <v>116</v>
      </c>
    </row>
    <row r="111" s="2" customFormat="1" ht="16.5" customHeight="1">
      <c r="A111" s="39"/>
      <c r="B111" s="40"/>
      <c r="C111" s="197" t="s">
        <v>159</v>
      </c>
      <c r="D111" s="197" t="s">
        <v>117</v>
      </c>
      <c r="E111" s="198" t="s">
        <v>160</v>
      </c>
      <c r="F111" s="199" t="s">
        <v>161</v>
      </c>
      <c r="G111" s="200" t="s">
        <v>154</v>
      </c>
      <c r="H111" s="201">
        <v>232.16</v>
      </c>
      <c r="I111" s="202"/>
      <c r="J111" s="201">
        <f>ROUND(I111*H111,0)</f>
        <v>0</v>
      </c>
      <c r="K111" s="199" t="s">
        <v>121</v>
      </c>
      <c r="L111" s="45"/>
      <c r="M111" s="203" t="s">
        <v>20</v>
      </c>
      <c r="N111" s="204" t="s">
        <v>45</v>
      </c>
      <c r="O111" s="85"/>
      <c r="P111" s="205">
        <f>O111*H111</f>
        <v>0</v>
      </c>
      <c r="Q111" s="205">
        <v>0.00084999999999999995</v>
      </c>
      <c r="R111" s="205">
        <f>Q111*H111</f>
        <v>0.19733599999999998</v>
      </c>
      <c r="S111" s="205">
        <v>0</v>
      </c>
      <c r="T111" s="206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07" t="s">
        <v>122</v>
      </c>
      <c r="AT111" s="207" t="s">
        <v>117</v>
      </c>
      <c r="AU111" s="207" t="s">
        <v>8</v>
      </c>
      <c r="AY111" s="18" t="s">
        <v>116</v>
      </c>
      <c r="BE111" s="208">
        <f>IF(N111="základní",J111,0)</f>
        <v>0</v>
      </c>
      <c r="BF111" s="208">
        <f>IF(N111="snížená",J111,0)</f>
        <v>0</v>
      </c>
      <c r="BG111" s="208">
        <f>IF(N111="zákl. přenesená",J111,0)</f>
        <v>0</v>
      </c>
      <c r="BH111" s="208">
        <f>IF(N111="sníž. přenesená",J111,0)</f>
        <v>0</v>
      </c>
      <c r="BI111" s="208">
        <f>IF(N111="nulová",J111,0)</f>
        <v>0</v>
      </c>
      <c r="BJ111" s="18" t="s">
        <v>8</v>
      </c>
      <c r="BK111" s="208">
        <f>ROUND(I111*H111,0)</f>
        <v>0</v>
      </c>
      <c r="BL111" s="18" t="s">
        <v>122</v>
      </c>
      <c r="BM111" s="207" t="s">
        <v>162</v>
      </c>
    </row>
    <row r="112" s="2" customFormat="1">
      <c r="A112" s="39"/>
      <c r="B112" s="40"/>
      <c r="C112" s="41"/>
      <c r="D112" s="209" t="s">
        <v>124</v>
      </c>
      <c r="E112" s="41"/>
      <c r="F112" s="210" t="s">
        <v>163</v>
      </c>
      <c r="G112" s="41"/>
      <c r="H112" s="41"/>
      <c r="I112" s="211"/>
      <c r="J112" s="41"/>
      <c r="K112" s="41"/>
      <c r="L112" s="45"/>
      <c r="M112" s="212"/>
      <c r="N112" s="213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124</v>
      </c>
      <c r="AU112" s="18" t="s">
        <v>8</v>
      </c>
    </row>
    <row r="113" s="2" customFormat="1">
      <c r="A113" s="39"/>
      <c r="B113" s="40"/>
      <c r="C113" s="41"/>
      <c r="D113" s="214" t="s">
        <v>126</v>
      </c>
      <c r="E113" s="41"/>
      <c r="F113" s="215" t="s">
        <v>164</v>
      </c>
      <c r="G113" s="41"/>
      <c r="H113" s="41"/>
      <c r="I113" s="211"/>
      <c r="J113" s="41"/>
      <c r="K113" s="41"/>
      <c r="L113" s="45"/>
      <c r="M113" s="212"/>
      <c r="N113" s="213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126</v>
      </c>
      <c r="AU113" s="18" t="s">
        <v>8</v>
      </c>
    </row>
    <row r="114" s="13" customFormat="1">
      <c r="A114" s="13"/>
      <c r="B114" s="226"/>
      <c r="C114" s="227"/>
      <c r="D114" s="209" t="s">
        <v>128</v>
      </c>
      <c r="E114" s="228" t="s">
        <v>20</v>
      </c>
      <c r="F114" s="229" t="s">
        <v>165</v>
      </c>
      <c r="G114" s="227"/>
      <c r="H114" s="230">
        <v>232.16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6" t="s">
        <v>128</v>
      </c>
      <c r="AU114" s="236" t="s">
        <v>8</v>
      </c>
      <c r="AV114" s="13" t="s">
        <v>83</v>
      </c>
      <c r="AW114" s="13" t="s">
        <v>34</v>
      </c>
      <c r="AX114" s="13" t="s">
        <v>8</v>
      </c>
      <c r="AY114" s="236" t="s">
        <v>116</v>
      </c>
    </row>
    <row r="115" s="2" customFormat="1" ht="16.5" customHeight="1">
      <c r="A115" s="39"/>
      <c r="B115" s="40"/>
      <c r="C115" s="197" t="s">
        <v>166</v>
      </c>
      <c r="D115" s="197" t="s">
        <v>117</v>
      </c>
      <c r="E115" s="198" t="s">
        <v>167</v>
      </c>
      <c r="F115" s="199" t="s">
        <v>168</v>
      </c>
      <c r="G115" s="200" t="s">
        <v>154</v>
      </c>
      <c r="H115" s="201">
        <v>137.31</v>
      </c>
      <c r="I115" s="202"/>
      <c r="J115" s="201">
        <f>ROUND(I115*H115,0)</f>
        <v>0</v>
      </c>
      <c r="K115" s="199" t="s">
        <v>121</v>
      </c>
      <c r="L115" s="45"/>
      <c r="M115" s="203" t="s">
        <v>20</v>
      </c>
      <c r="N115" s="204" t="s">
        <v>45</v>
      </c>
      <c r="O115" s="85"/>
      <c r="P115" s="205">
        <f>O115*H115</f>
        <v>0</v>
      </c>
      <c r="Q115" s="205">
        <v>0</v>
      </c>
      <c r="R115" s="205">
        <f>Q115*H115</f>
        <v>0</v>
      </c>
      <c r="S115" s="205">
        <v>0</v>
      </c>
      <c r="T115" s="206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7" t="s">
        <v>122</v>
      </c>
      <c r="AT115" s="207" t="s">
        <v>117</v>
      </c>
      <c r="AU115" s="207" t="s">
        <v>8</v>
      </c>
      <c r="AY115" s="18" t="s">
        <v>116</v>
      </c>
      <c r="BE115" s="208">
        <f>IF(N115="základní",J115,0)</f>
        <v>0</v>
      </c>
      <c r="BF115" s="208">
        <f>IF(N115="snížená",J115,0)</f>
        <v>0</v>
      </c>
      <c r="BG115" s="208">
        <f>IF(N115="zákl. přenesená",J115,0)</f>
        <v>0</v>
      </c>
      <c r="BH115" s="208">
        <f>IF(N115="sníž. přenesená",J115,0)</f>
        <v>0</v>
      </c>
      <c r="BI115" s="208">
        <f>IF(N115="nulová",J115,0)</f>
        <v>0</v>
      </c>
      <c r="BJ115" s="18" t="s">
        <v>8</v>
      </c>
      <c r="BK115" s="208">
        <f>ROUND(I115*H115,0)</f>
        <v>0</v>
      </c>
      <c r="BL115" s="18" t="s">
        <v>122</v>
      </c>
      <c r="BM115" s="207" t="s">
        <v>169</v>
      </c>
    </row>
    <row r="116" s="2" customFormat="1">
      <c r="A116" s="39"/>
      <c r="B116" s="40"/>
      <c r="C116" s="41"/>
      <c r="D116" s="209" t="s">
        <v>124</v>
      </c>
      <c r="E116" s="41"/>
      <c r="F116" s="210" t="s">
        <v>170</v>
      </c>
      <c r="G116" s="41"/>
      <c r="H116" s="41"/>
      <c r="I116" s="211"/>
      <c r="J116" s="41"/>
      <c r="K116" s="41"/>
      <c r="L116" s="45"/>
      <c r="M116" s="212"/>
      <c r="N116" s="213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124</v>
      </c>
      <c r="AU116" s="18" t="s">
        <v>8</v>
      </c>
    </row>
    <row r="117" s="2" customFormat="1">
      <c r="A117" s="39"/>
      <c r="B117" s="40"/>
      <c r="C117" s="41"/>
      <c r="D117" s="214" t="s">
        <v>126</v>
      </c>
      <c r="E117" s="41"/>
      <c r="F117" s="215" t="s">
        <v>171</v>
      </c>
      <c r="G117" s="41"/>
      <c r="H117" s="41"/>
      <c r="I117" s="211"/>
      <c r="J117" s="41"/>
      <c r="K117" s="41"/>
      <c r="L117" s="45"/>
      <c r="M117" s="212"/>
      <c r="N117" s="213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126</v>
      </c>
      <c r="AU117" s="18" t="s">
        <v>8</v>
      </c>
    </row>
    <row r="118" s="2" customFormat="1" ht="16.5" customHeight="1">
      <c r="A118" s="39"/>
      <c r="B118" s="40"/>
      <c r="C118" s="197" t="s">
        <v>172</v>
      </c>
      <c r="D118" s="197" t="s">
        <v>117</v>
      </c>
      <c r="E118" s="198" t="s">
        <v>173</v>
      </c>
      <c r="F118" s="199" t="s">
        <v>174</v>
      </c>
      <c r="G118" s="200" t="s">
        <v>154</v>
      </c>
      <c r="H118" s="201">
        <v>232.16</v>
      </c>
      <c r="I118" s="202"/>
      <c r="J118" s="201">
        <f>ROUND(I118*H118,0)</f>
        <v>0</v>
      </c>
      <c r="K118" s="199" t="s">
        <v>121</v>
      </c>
      <c r="L118" s="45"/>
      <c r="M118" s="203" t="s">
        <v>20</v>
      </c>
      <c r="N118" s="204" t="s">
        <v>45</v>
      </c>
      <c r="O118" s="85"/>
      <c r="P118" s="205">
        <f>O118*H118</f>
        <v>0</v>
      </c>
      <c r="Q118" s="205">
        <v>0</v>
      </c>
      <c r="R118" s="205">
        <f>Q118*H118</f>
        <v>0</v>
      </c>
      <c r="S118" s="205">
        <v>0</v>
      </c>
      <c r="T118" s="206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7" t="s">
        <v>122</v>
      </c>
      <c r="AT118" s="207" t="s">
        <v>117</v>
      </c>
      <c r="AU118" s="207" t="s">
        <v>8</v>
      </c>
      <c r="AY118" s="18" t="s">
        <v>116</v>
      </c>
      <c r="BE118" s="208">
        <f>IF(N118="základní",J118,0)</f>
        <v>0</v>
      </c>
      <c r="BF118" s="208">
        <f>IF(N118="snížená",J118,0)</f>
        <v>0</v>
      </c>
      <c r="BG118" s="208">
        <f>IF(N118="zákl. přenesená",J118,0)</f>
        <v>0</v>
      </c>
      <c r="BH118" s="208">
        <f>IF(N118="sníž. přenesená",J118,0)</f>
        <v>0</v>
      </c>
      <c r="BI118" s="208">
        <f>IF(N118="nulová",J118,0)</f>
        <v>0</v>
      </c>
      <c r="BJ118" s="18" t="s">
        <v>8</v>
      </c>
      <c r="BK118" s="208">
        <f>ROUND(I118*H118,0)</f>
        <v>0</v>
      </c>
      <c r="BL118" s="18" t="s">
        <v>122</v>
      </c>
      <c r="BM118" s="207" t="s">
        <v>175</v>
      </c>
    </row>
    <row r="119" s="2" customFormat="1">
      <c r="A119" s="39"/>
      <c r="B119" s="40"/>
      <c r="C119" s="41"/>
      <c r="D119" s="209" t="s">
        <v>124</v>
      </c>
      <c r="E119" s="41"/>
      <c r="F119" s="210" t="s">
        <v>176</v>
      </c>
      <c r="G119" s="41"/>
      <c r="H119" s="41"/>
      <c r="I119" s="211"/>
      <c r="J119" s="41"/>
      <c r="K119" s="41"/>
      <c r="L119" s="45"/>
      <c r="M119" s="212"/>
      <c r="N119" s="213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124</v>
      </c>
      <c r="AU119" s="18" t="s">
        <v>8</v>
      </c>
    </row>
    <row r="120" s="2" customFormat="1">
      <c r="A120" s="39"/>
      <c r="B120" s="40"/>
      <c r="C120" s="41"/>
      <c r="D120" s="214" t="s">
        <v>126</v>
      </c>
      <c r="E120" s="41"/>
      <c r="F120" s="215" t="s">
        <v>177</v>
      </c>
      <c r="G120" s="41"/>
      <c r="H120" s="41"/>
      <c r="I120" s="211"/>
      <c r="J120" s="41"/>
      <c r="K120" s="41"/>
      <c r="L120" s="45"/>
      <c r="M120" s="212"/>
      <c r="N120" s="21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126</v>
      </c>
      <c r="AU120" s="18" t="s">
        <v>8</v>
      </c>
    </row>
    <row r="121" s="2" customFormat="1" ht="16.5" customHeight="1">
      <c r="A121" s="39"/>
      <c r="B121" s="40"/>
      <c r="C121" s="197" t="s">
        <v>178</v>
      </c>
      <c r="D121" s="197" t="s">
        <v>117</v>
      </c>
      <c r="E121" s="198" t="s">
        <v>179</v>
      </c>
      <c r="F121" s="199" t="s">
        <v>180</v>
      </c>
      <c r="G121" s="200" t="s">
        <v>120</v>
      </c>
      <c r="H121" s="201">
        <v>137.68000000000001</v>
      </c>
      <c r="I121" s="202"/>
      <c r="J121" s="201">
        <f>ROUND(I121*H121,0)</f>
        <v>0</v>
      </c>
      <c r="K121" s="199" t="s">
        <v>20</v>
      </c>
      <c r="L121" s="45"/>
      <c r="M121" s="203" t="s">
        <v>20</v>
      </c>
      <c r="N121" s="204" t="s">
        <v>45</v>
      </c>
      <c r="O121" s="85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07" t="s">
        <v>122</v>
      </c>
      <c r="AT121" s="207" t="s">
        <v>117</v>
      </c>
      <c r="AU121" s="207" t="s">
        <v>8</v>
      </c>
      <c r="AY121" s="18" t="s">
        <v>116</v>
      </c>
      <c r="BE121" s="208">
        <f>IF(N121="základní",J121,0)</f>
        <v>0</v>
      </c>
      <c r="BF121" s="208">
        <f>IF(N121="snížená",J121,0)</f>
        <v>0</v>
      </c>
      <c r="BG121" s="208">
        <f>IF(N121="zákl. přenesená",J121,0)</f>
        <v>0</v>
      </c>
      <c r="BH121" s="208">
        <f>IF(N121="sníž. přenesená",J121,0)</f>
        <v>0</v>
      </c>
      <c r="BI121" s="208">
        <f>IF(N121="nulová",J121,0)</f>
        <v>0</v>
      </c>
      <c r="BJ121" s="18" t="s">
        <v>8</v>
      </c>
      <c r="BK121" s="208">
        <f>ROUND(I121*H121,0)</f>
        <v>0</v>
      </c>
      <c r="BL121" s="18" t="s">
        <v>122</v>
      </c>
      <c r="BM121" s="207" t="s">
        <v>181</v>
      </c>
    </row>
    <row r="122" s="2" customFormat="1">
      <c r="A122" s="39"/>
      <c r="B122" s="40"/>
      <c r="C122" s="41"/>
      <c r="D122" s="209" t="s">
        <v>124</v>
      </c>
      <c r="E122" s="41"/>
      <c r="F122" s="210" t="s">
        <v>180</v>
      </c>
      <c r="G122" s="41"/>
      <c r="H122" s="41"/>
      <c r="I122" s="211"/>
      <c r="J122" s="41"/>
      <c r="K122" s="41"/>
      <c r="L122" s="45"/>
      <c r="M122" s="212"/>
      <c r="N122" s="213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124</v>
      </c>
      <c r="AU122" s="18" t="s">
        <v>8</v>
      </c>
    </row>
    <row r="123" s="2" customFormat="1" ht="16.5" customHeight="1">
      <c r="A123" s="39"/>
      <c r="B123" s="40"/>
      <c r="C123" s="197" t="s">
        <v>182</v>
      </c>
      <c r="D123" s="197" t="s">
        <v>117</v>
      </c>
      <c r="E123" s="198" t="s">
        <v>183</v>
      </c>
      <c r="F123" s="199" t="s">
        <v>184</v>
      </c>
      <c r="G123" s="200" t="s">
        <v>120</v>
      </c>
      <c r="H123" s="201">
        <v>136.74000000000001</v>
      </c>
      <c r="I123" s="202"/>
      <c r="J123" s="201">
        <f>ROUND(I123*H123,0)</f>
        <v>0</v>
      </c>
      <c r="K123" s="199" t="s">
        <v>121</v>
      </c>
      <c r="L123" s="45"/>
      <c r="M123" s="203" t="s">
        <v>20</v>
      </c>
      <c r="N123" s="204" t="s">
        <v>45</v>
      </c>
      <c r="O123" s="85"/>
      <c r="P123" s="205">
        <f>O123*H123</f>
        <v>0</v>
      </c>
      <c r="Q123" s="205">
        <v>0</v>
      </c>
      <c r="R123" s="205">
        <f>Q123*H123</f>
        <v>0</v>
      </c>
      <c r="S123" s="205">
        <v>0</v>
      </c>
      <c r="T123" s="206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07" t="s">
        <v>122</v>
      </c>
      <c r="AT123" s="207" t="s">
        <v>117</v>
      </c>
      <c r="AU123" s="207" t="s">
        <v>8</v>
      </c>
      <c r="AY123" s="18" t="s">
        <v>116</v>
      </c>
      <c r="BE123" s="208">
        <f>IF(N123="základní",J123,0)</f>
        <v>0</v>
      </c>
      <c r="BF123" s="208">
        <f>IF(N123="snížená",J123,0)</f>
        <v>0</v>
      </c>
      <c r="BG123" s="208">
        <f>IF(N123="zákl. přenesená",J123,0)</f>
        <v>0</v>
      </c>
      <c r="BH123" s="208">
        <f>IF(N123="sníž. přenesená",J123,0)</f>
        <v>0</v>
      </c>
      <c r="BI123" s="208">
        <f>IF(N123="nulová",J123,0)</f>
        <v>0</v>
      </c>
      <c r="BJ123" s="18" t="s">
        <v>8</v>
      </c>
      <c r="BK123" s="208">
        <f>ROUND(I123*H123,0)</f>
        <v>0</v>
      </c>
      <c r="BL123" s="18" t="s">
        <v>122</v>
      </c>
      <c r="BM123" s="207" t="s">
        <v>185</v>
      </c>
    </row>
    <row r="124" s="2" customFormat="1">
      <c r="A124" s="39"/>
      <c r="B124" s="40"/>
      <c r="C124" s="41"/>
      <c r="D124" s="209" t="s">
        <v>124</v>
      </c>
      <c r="E124" s="41"/>
      <c r="F124" s="210" t="s">
        <v>186</v>
      </c>
      <c r="G124" s="41"/>
      <c r="H124" s="41"/>
      <c r="I124" s="211"/>
      <c r="J124" s="41"/>
      <c r="K124" s="41"/>
      <c r="L124" s="45"/>
      <c r="M124" s="212"/>
      <c r="N124" s="213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124</v>
      </c>
      <c r="AU124" s="18" t="s">
        <v>8</v>
      </c>
    </row>
    <row r="125" s="2" customFormat="1">
      <c r="A125" s="39"/>
      <c r="B125" s="40"/>
      <c r="C125" s="41"/>
      <c r="D125" s="214" t="s">
        <v>126</v>
      </c>
      <c r="E125" s="41"/>
      <c r="F125" s="215" t="s">
        <v>187</v>
      </c>
      <c r="G125" s="41"/>
      <c r="H125" s="41"/>
      <c r="I125" s="211"/>
      <c r="J125" s="41"/>
      <c r="K125" s="41"/>
      <c r="L125" s="45"/>
      <c r="M125" s="212"/>
      <c r="N125" s="213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126</v>
      </c>
      <c r="AU125" s="18" t="s">
        <v>8</v>
      </c>
    </row>
    <row r="126" s="13" customFormat="1">
      <c r="A126" s="13"/>
      <c r="B126" s="226"/>
      <c r="C126" s="227"/>
      <c r="D126" s="209" t="s">
        <v>128</v>
      </c>
      <c r="E126" s="228" t="s">
        <v>20</v>
      </c>
      <c r="F126" s="229" t="s">
        <v>188</v>
      </c>
      <c r="G126" s="227"/>
      <c r="H126" s="230">
        <v>257.25999999999999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128</v>
      </c>
      <c r="AU126" s="236" t="s">
        <v>8</v>
      </c>
      <c r="AV126" s="13" t="s">
        <v>83</v>
      </c>
      <c r="AW126" s="13" t="s">
        <v>34</v>
      </c>
      <c r="AX126" s="13" t="s">
        <v>74</v>
      </c>
      <c r="AY126" s="236" t="s">
        <v>116</v>
      </c>
    </row>
    <row r="127" s="12" customFormat="1">
      <c r="A127" s="12"/>
      <c r="B127" s="216"/>
      <c r="C127" s="217"/>
      <c r="D127" s="209" t="s">
        <v>128</v>
      </c>
      <c r="E127" s="218" t="s">
        <v>20</v>
      </c>
      <c r="F127" s="219" t="s">
        <v>189</v>
      </c>
      <c r="G127" s="217"/>
      <c r="H127" s="218" t="s">
        <v>20</v>
      </c>
      <c r="I127" s="220"/>
      <c r="J127" s="217"/>
      <c r="K127" s="217"/>
      <c r="L127" s="221"/>
      <c r="M127" s="222"/>
      <c r="N127" s="223"/>
      <c r="O127" s="223"/>
      <c r="P127" s="223"/>
      <c r="Q127" s="223"/>
      <c r="R127" s="223"/>
      <c r="S127" s="223"/>
      <c r="T127" s="224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5" t="s">
        <v>128</v>
      </c>
      <c r="AU127" s="225" t="s">
        <v>8</v>
      </c>
      <c r="AV127" s="12" t="s">
        <v>8</v>
      </c>
      <c r="AW127" s="12" t="s">
        <v>34</v>
      </c>
      <c r="AX127" s="12" t="s">
        <v>74</v>
      </c>
      <c r="AY127" s="225" t="s">
        <v>116</v>
      </c>
    </row>
    <row r="128" s="13" customFormat="1">
      <c r="A128" s="13"/>
      <c r="B128" s="226"/>
      <c r="C128" s="227"/>
      <c r="D128" s="209" t="s">
        <v>128</v>
      </c>
      <c r="E128" s="228" t="s">
        <v>20</v>
      </c>
      <c r="F128" s="229" t="s">
        <v>190</v>
      </c>
      <c r="G128" s="227"/>
      <c r="H128" s="230">
        <v>-13.91</v>
      </c>
      <c r="I128" s="231"/>
      <c r="J128" s="227"/>
      <c r="K128" s="227"/>
      <c r="L128" s="232"/>
      <c r="M128" s="233"/>
      <c r="N128" s="234"/>
      <c r="O128" s="234"/>
      <c r="P128" s="234"/>
      <c r="Q128" s="234"/>
      <c r="R128" s="234"/>
      <c r="S128" s="234"/>
      <c r="T128" s="235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6" t="s">
        <v>128</v>
      </c>
      <c r="AU128" s="236" t="s">
        <v>8</v>
      </c>
      <c r="AV128" s="13" t="s">
        <v>83</v>
      </c>
      <c r="AW128" s="13" t="s">
        <v>34</v>
      </c>
      <c r="AX128" s="13" t="s">
        <v>74</v>
      </c>
      <c r="AY128" s="236" t="s">
        <v>116</v>
      </c>
    </row>
    <row r="129" s="13" customFormat="1">
      <c r="A129" s="13"/>
      <c r="B129" s="226"/>
      <c r="C129" s="227"/>
      <c r="D129" s="209" t="s">
        <v>128</v>
      </c>
      <c r="E129" s="228" t="s">
        <v>20</v>
      </c>
      <c r="F129" s="229" t="s">
        <v>191</v>
      </c>
      <c r="G129" s="227"/>
      <c r="H129" s="230">
        <v>-19.77</v>
      </c>
      <c r="I129" s="231"/>
      <c r="J129" s="227"/>
      <c r="K129" s="227"/>
      <c r="L129" s="232"/>
      <c r="M129" s="233"/>
      <c r="N129" s="234"/>
      <c r="O129" s="234"/>
      <c r="P129" s="234"/>
      <c r="Q129" s="234"/>
      <c r="R129" s="234"/>
      <c r="S129" s="234"/>
      <c r="T129" s="23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6" t="s">
        <v>128</v>
      </c>
      <c r="AU129" s="236" t="s">
        <v>8</v>
      </c>
      <c r="AV129" s="13" t="s">
        <v>83</v>
      </c>
      <c r="AW129" s="13" t="s">
        <v>34</v>
      </c>
      <c r="AX129" s="13" t="s">
        <v>74</v>
      </c>
      <c r="AY129" s="236" t="s">
        <v>116</v>
      </c>
    </row>
    <row r="130" s="13" customFormat="1">
      <c r="A130" s="13"/>
      <c r="B130" s="226"/>
      <c r="C130" s="227"/>
      <c r="D130" s="209" t="s">
        <v>128</v>
      </c>
      <c r="E130" s="228" t="s">
        <v>20</v>
      </c>
      <c r="F130" s="229" t="s">
        <v>192</v>
      </c>
      <c r="G130" s="227"/>
      <c r="H130" s="230">
        <v>-78.760000000000005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128</v>
      </c>
      <c r="AU130" s="236" t="s">
        <v>8</v>
      </c>
      <c r="AV130" s="13" t="s">
        <v>83</v>
      </c>
      <c r="AW130" s="13" t="s">
        <v>34</v>
      </c>
      <c r="AX130" s="13" t="s">
        <v>74</v>
      </c>
      <c r="AY130" s="236" t="s">
        <v>116</v>
      </c>
    </row>
    <row r="131" s="13" customFormat="1">
      <c r="A131" s="13"/>
      <c r="B131" s="226"/>
      <c r="C131" s="227"/>
      <c r="D131" s="209" t="s">
        <v>128</v>
      </c>
      <c r="E131" s="228" t="s">
        <v>20</v>
      </c>
      <c r="F131" s="229" t="s">
        <v>193</v>
      </c>
      <c r="G131" s="227"/>
      <c r="H131" s="230">
        <v>-8.0800000000000001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6" t="s">
        <v>128</v>
      </c>
      <c r="AU131" s="236" t="s">
        <v>8</v>
      </c>
      <c r="AV131" s="13" t="s">
        <v>83</v>
      </c>
      <c r="AW131" s="13" t="s">
        <v>34</v>
      </c>
      <c r="AX131" s="13" t="s">
        <v>74</v>
      </c>
      <c r="AY131" s="236" t="s">
        <v>116</v>
      </c>
    </row>
    <row r="132" s="15" customFormat="1">
      <c r="A132" s="15"/>
      <c r="B132" s="248"/>
      <c r="C132" s="249"/>
      <c r="D132" s="209" t="s">
        <v>128</v>
      </c>
      <c r="E132" s="250" t="s">
        <v>20</v>
      </c>
      <c r="F132" s="251" t="s">
        <v>194</v>
      </c>
      <c r="G132" s="249"/>
      <c r="H132" s="252">
        <v>136.74000000000001</v>
      </c>
      <c r="I132" s="253"/>
      <c r="J132" s="249"/>
      <c r="K132" s="249"/>
      <c r="L132" s="254"/>
      <c r="M132" s="255"/>
      <c r="N132" s="256"/>
      <c r="O132" s="256"/>
      <c r="P132" s="256"/>
      <c r="Q132" s="256"/>
      <c r="R132" s="256"/>
      <c r="S132" s="256"/>
      <c r="T132" s="25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8" t="s">
        <v>128</v>
      </c>
      <c r="AU132" s="258" t="s">
        <v>8</v>
      </c>
      <c r="AV132" s="15" t="s">
        <v>122</v>
      </c>
      <c r="AW132" s="15" t="s">
        <v>34</v>
      </c>
      <c r="AX132" s="15" t="s">
        <v>8</v>
      </c>
      <c r="AY132" s="258" t="s">
        <v>116</v>
      </c>
    </row>
    <row r="133" s="2" customFormat="1" ht="16.5" customHeight="1">
      <c r="A133" s="39"/>
      <c r="B133" s="40"/>
      <c r="C133" s="197" t="s">
        <v>26</v>
      </c>
      <c r="D133" s="197" t="s">
        <v>117</v>
      </c>
      <c r="E133" s="198" t="s">
        <v>195</v>
      </c>
      <c r="F133" s="199" t="s">
        <v>196</v>
      </c>
      <c r="G133" s="200" t="s">
        <v>120</v>
      </c>
      <c r="H133" s="201">
        <v>78.760000000000005</v>
      </c>
      <c r="I133" s="202"/>
      <c r="J133" s="201">
        <f>ROUND(I133*H133,0)</f>
        <v>0</v>
      </c>
      <c r="K133" s="199" t="s">
        <v>121</v>
      </c>
      <c r="L133" s="45"/>
      <c r="M133" s="203" t="s">
        <v>20</v>
      </c>
      <c r="N133" s="204" t="s">
        <v>45</v>
      </c>
      <c r="O133" s="85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07" t="s">
        <v>122</v>
      </c>
      <c r="AT133" s="207" t="s">
        <v>117</v>
      </c>
      <c r="AU133" s="207" t="s">
        <v>8</v>
      </c>
      <c r="AY133" s="18" t="s">
        <v>116</v>
      </c>
      <c r="BE133" s="208">
        <f>IF(N133="základní",J133,0)</f>
        <v>0</v>
      </c>
      <c r="BF133" s="208">
        <f>IF(N133="snížená",J133,0)</f>
        <v>0</v>
      </c>
      <c r="BG133" s="208">
        <f>IF(N133="zákl. přenesená",J133,0)</f>
        <v>0</v>
      </c>
      <c r="BH133" s="208">
        <f>IF(N133="sníž. přenesená",J133,0)</f>
        <v>0</v>
      </c>
      <c r="BI133" s="208">
        <f>IF(N133="nulová",J133,0)</f>
        <v>0</v>
      </c>
      <c r="BJ133" s="18" t="s">
        <v>8</v>
      </c>
      <c r="BK133" s="208">
        <f>ROUND(I133*H133,0)</f>
        <v>0</v>
      </c>
      <c r="BL133" s="18" t="s">
        <v>122</v>
      </c>
      <c r="BM133" s="207" t="s">
        <v>197</v>
      </c>
    </row>
    <row r="134" s="2" customFormat="1">
      <c r="A134" s="39"/>
      <c r="B134" s="40"/>
      <c r="C134" s="41"/>
      <c r="D134" s="209" t="s">
        <v>124</v>
      </c>
      <c r="E134" s="41"/>
      <c r="F134" s="210" t="s">
        <v>198</v>
      </c>
      <c r="G134" s="41"/>
      <c r="H134" s="41"/>
      <c r="I134" s="211"/>
      <c r="J134" s="41"/>
      <c r="K134" s="41"/>
      <c r="L134" s="45"/>
      <c r="M134" s="212"/>
      <c r="N134" s="21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124</v>
      </c>
      <c r="AU134" s="18" t="s">
        <v>8</v>
      </c>
    </row>
    <row r="135" s="2" customFormat="1">
      <c r="A135" s="39"/>
      <c r="B135" s="40"/>
      <c r="C135" s="41"/>
      <c r="D135" s="214" t="s">
        <v>126</v>
      </c>
      <c r="E135" s="41"/>
      <c r="F135" s="215" t="s">
        <v>199</v>
      </c>
      <c r="G135" s="41"/>
      <c r="H135" s="41"/>
      <c r="I135" s="211"/>
      <c r="J135" s="41"/>
      <c r="K135" s="41"/>
      <c r="L135" s="45"/>
      <c r="M135" s="212"/>
      <c r="N135" s="213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126</v>
      </c>
      <c r="AU135" s="18" t="s">
        <v>8</v>
      </c>
    </row>
    <row r="136" s="13" customFormat="1">
      <c r="A136" s="13"/>
      <c r="B136" s="226"/>
      <c r="C136" s="227"/>
      <c r="D136" s="209" t="s">
        <v>128</v>
      </c>
      <c r="E136" s="228" t="s">
        <v>20</v>
      </c>
      <c r="F136" s="229" t="s">
        <v>200</v>
      </c>
      <c r="G136" s="227"/>
      <c r="H136" s="230">
        <v>92.25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128</v>
      </c>
      <c r="AU136" s="236" t="s">
        <v>8</v>
      </c>
      <c r="AV136" s="13" t="s">
        <v>83</v>
      </c>
      <c r="AW136" s="13" t="s">
        <v>34</v>
      </c>
      <c r="AX136" s="13" t="s">
        <v>74</v>
      </c>
      <c r="AY136" s="236" t="s">
        <v>116</v>
      </c>
    </row>
    <row r="137" s="13" customFormat="1">
      <c r="A137" s="13"/>
      <c r="B137" s="226"/>
      <c r="C137" s="227"/>
      <c r="D137" s="209" t="s">
        <v>128</v>
      </c>
      <c r="E137" s="228" t="s">
        <v>20</v>
      </c>
      <c r="F137" s="229" t="s">
        <v>201</v>
      </c>
      <c r="G137" s="227"/>
      <c r="H137" s="230">
        <v>3.6800000000000002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128</v>
      </c>
      <c r="AU137" s="236" t="s">
        <v>8</v>
      </c>
      <c r="AV137" s="13" t="s">
        <v>83</v>
      </c>
      <c r="AW137" s="13" t="s">
        <v>34</v>
      </c>
      <c r="AX137" s="13" t="s">
        <v>74</v>
      </c>
      <c r="AY137" s="236" t="s">
        <v>116</v>
      </c>
    </row>
    <row r="138" s="13" customFormat="1">
      <c r="A138" s="13"/>
      <c r="B138" s="226"/>
      <c r="C138" s="227"/>
      <c r="D138" s="209" t="s">
        <v>128</v>
      </c>
      <c r="E138" s="228" t="s">
        <v>20</v>
      </c>
      <c r="F138" s="229" t="s">
        <v>202</v>
      </c>
      <c r="G138" s="227"/>
      <c r="H138" s="230">
        <v>-17.170000000000002</v>
      </c>
      <c r="I138" s="231"/>
      <c r="J138" s="227"/>
      <c r="K138" s="227"/>
      <c r="L138" s="232"/>
      <c r="M138" s="233"/>
      <c r="N138" s="234"/>
      <c r="O138" s="234"/>
      <c r="P138" s="234"/>
      <c r="Q138" s="234"/>
      <c r="R138" s="234"/>
      <c r="S138" s="234"/>
      <c r="T138" s="23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6" t="s">
        <v>128</v>
      </c>
      <c r="AU138" s="236" t="s">
        <v>8</v>
      </c>
      <c r="AV138" s="13" t="s">
        <v>83</v>
      </c>
      <c r="AW138" s="13" t="s">
        <v>34</v>
      </c>
      <c r="AX138" s="13" t="s">
        <v>74</v>
      </c>
      <c r="AY138" s="236" t="s">
        <v>116</v>
      </c>
    </row>
    <row r="139" s="15" customFormat="1">
      <c r="A139" s="15"/>
      <c r="B139" s="248"/>
      <c r="C139" s="249"/>
      <c r="D139" s="209" t="s">
        <v>128</v>
      </c>
      <c r="E139" s="250" t="s">
        <v>20</v>
      </c>
      <c r="F139" s="251" t="s">
        <v>194</v>
      </c>
      <c r="G139" s="249"/>
      <c r="H139" s="252">
        <v>78.760000000000005</v>
      </c>
      <c r="I139" s="253"/>
      <c r="J139" s="249"/>
      <c r="K139" s="249"/>
      <c r="L139" s="254"/>
      <c r="M139" s="255"/>
      <c r="N139" s="256"/>
      <c r="O139" s="256"/>
      <c r="P139" s="256"/>
      <c r="Q139" s="256"/>
      <c r="R139" s="256"/>
      <c r="S139" s="256"/>
      <c r="T139" s="257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8" t="s">
        <v>128</v>
      </c>
      <c r="AU139" s="258" t="s">
        <v>8</v>
      </c>
      <c r="AV139" s="15" t="s">
        <v>122</v>
      </c>
      <c r="AW139" s="15" t="s">
        <v>34</v>
      </c>
      <c r="AX139" s="15" t="s">
        <v>8</v>
      </c>
      <c r="AY139" s="258" t="s">
        <v>116</v>
      </c>
    </row>
    <row r="140" s="2" customFormat="1" ht="16.5" customHeight="1">
      <c r="A140" s="39"/>
      <c r="B140" s="40"/>
      <c r="C140" s="259" t="s">
        <v>203</v>
      </c>
      <c r="D140" s="259" t="s">
        <v>204</v>
      </c>
      <c r="E140" s="260" t="s">
        <v>205</v>
      </c>
      <c r="F140" s="261" t="s">
        <v>206</v>
      </c>
      <c r="G140" s="262" t="s">
        <v>207</v>
      </c>
      <c r="H140" s="263">
        <v>157.52000000000001</v>
      </c>
      <c r="I140" s="264"/>
      <c r="J140" s="263">
        <f>ROUND(I140*H140,0)</f>
        <v>0</v>
      </c>
      <c r="K140" s="261" t="s">
        <v>121</v>
      </c>
      <c r="L140" s="265"/>
      <c r="M140" s="266" t="s">
        <v>20</v>
      </c>
      <c r="N140" s="267" t="s">
        <v>45</v>
      </c>
      <c r="O140" s="85"/>
      <c r="P140" s="205">
        <f>O140*H140</f>
        <v>0</v>
      </c>
      <c r="Q140" s="205">
        <v>1</v>
      </c>
      <c r="R140" s="205">
        <f>Q140*H140</f>
        <v>157.52000000000001</v>
      </c>
      <c r="S140" s="205">
        <v>0</v>
      </c>
      <c r="T140" s="206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7" t="s">
        <v>182</v>
      </c>
      <c r="AT140" s="207" t="s">
        <v>204</v>
      </c>
      <c r="AU140" s="207" t="s">
        <v>8</v>
      </c>
      <c r="AY140" s="18" t="s">
        <v>116</v>
      </c>
      <c r="BE140" s="208">
        <f>IF(N140="základní",J140,0)</f>
        <v>0</v>
      </c>
      <c r="BF140" s="208">
        <f>IF(N140="snížená",J140,0)</f>
        <v>0</v>
      </c>
      <c r="BG140" s="208">
        <f>IF(N140="zákl. přenesená",J140,0)</f>
        <v>0</v>
      </c>
      <c r="BH140" s="208">
        <f>IF(N140="sníž. přenesená",J140,0)</f>
        <v>0</v>
      </c>
      <c r="BI140" s="208">
        <f>IF(N140="nulová",J140,0)</f>
        <v>0</v>
      </c>
      <c r="BJ140" s="18" t="s">
        <v>8</v>
      </c>
      <c r="BK140" s="208">
        <f>ROUND(I140*H140,0)</f>
        <v>0</v>
      </c>
      <c r="BL140" s="18" t="s">
        <v>122</v>
      </c>
      <c r="BM140" s="207" t="s">
        <v>208</v>
      </c>
    </row>
    <row r="141" s="2" customFormat="1">
      <c r="A141" s="39"/>
      <c r="B141" s="40"/>
      <c r="C141" s="41"/>
      <c r="D141" s="209" t="s">
        <v>124</v>
      </c>
      <c r="E141" s="41"/>
      <c r="F141" s="210" t="s">
        <v>206</v>
      </c>
      <c r="G141" s="41"/>
      <c r="H141" s="41"/>
      <c r="I141" s="211"/>
      <c r="J141" s="41"/>
      <c r="K141" s="41"/>
      <c r="L141" s="45"/>
      <c r="M141" s="212"/>
      <c r="N141" s="21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124</v>
      </c>
      <c r="AU141" s="18" t="s">
        <v>8</v>
      </c>
    </row>
    <row r="142" s="13" customFormat="1">
      <c r="A142" s="13"/>
      <c r="B142" s="226"/>
      <c r="C142" s="227"/>
      <c r="D142" s="209" t="s">
        <v>128</v>
      </c>
      <c r="E142" s="227"/>
      <c r="F142" s="229" t="s">
        <v>209</v>
      </c>
      <c r="G142" s="227"/>
      <c r="H142" s="230">
        <v>157.52000000000001</v>
      </c>
      <c r="I142" s="231"/>
      <c r="J142" s="227"/>
      <c r="K142" s="227"/>
      <c r="L142" s="232"/>
      <c r="M142" s="233"/>
      <c r="N142" s="234"/>
      <c r="O142" s="234"/>
      <c r="P142" s="234"/>
      <c r="Q142" s="234"/>
      <c r="R142" s="234"/>
      <c r="S142" s="234"/>
      <c r="T142" s="23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6" t="s">
        <v>128</v>
      </c>
      <c r="AU142" s="236" t="s">
        <v>8</v>
      </c>
      <c r="AV142" s="13" t="s">
        <v>83</v>
      </c>
      <c r="AW142" s="13" t="s">
        <v>4</v>
      </c>
      <c r="AX142" s="13" t="s">
        <v>8</v>
      </c>
      <c r="AY142" s="236" t="s">
        <v>116</v>
      </c>
    </row>
    <row r="143" s="11" customFormat="1" ht="25.92" customHeight="1">
      <c r="A143" s="11"/>
      <c r="B143" s="183"/>
      <c r="C143" s="184"/>
      <c r="D143" s="185" t="s">
        <v>73</v>
      </c>
      <c r="E143" s="186" t="s">
        <v>122</v>
      </c>
      <c r="F143" s="186" t="s">
        <v>210</v>
      </c>
      <c r="G143" s="184"/>
      <c r="H143" s="184"/>
      <c r="I143" s="187"/>
      <c r="J143" s="188">
        <f>BK143</f>
        <v>0</v>
      </c>
      <c r="K143" s="184"/>
      <c r="L143" s="189"/>
      <c r="M143" s="190"/>
      <c r="N143" s="191"/>
      <c r="O143" s="191"/>
      <c r="P143" s="192">
        <f>SUM(P144:P153)</f>
        <v>0</v>
      </c>
      <c r="Q143" s="191"/>
      <c r="R143" s="192">
        <f>SUM(R144:R153)</f>
        <v>0</v>
      </c>
      <c r="S143" s="191"/>
      <c r="T143" s="193">
        <f>SUM(T144:T153)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194" t="s">
        <v>8</v>
      </c>
      <c r="AT143" s="195" t="s">
        <v>73</v>
      </c>
      <c r="AU143" s="195" t="s">
        <v>74</v>
      </c>
      <c r="AY143" s="194" t="s">
        <v>116</v>
      </c>
      <c r="BK143" s="196">
        <f>SUM(BK144:BK153)</f>
        <v>0</v>
      </c>
    </row>
    <row r="144" s="2" customFormat="1" ht="16.5" customHeight="1">
      <c r="A144" s="39"/>
      <c r="B144" s="40"/>
      <c r="C144" s="197" t="s">
        <v>211</v>
      </c>
      <c r="D144" s="197" t="s">
        <v>117</v>
      </c>
      <c r="E144" s="198" t="s">
        <v>212</v>
      </c>
      <c r="F144" s="199" t="s">
        <v>213</v>
      </c>
      <c r="G144" s="200" t="s">
        <v>120</v>
      </c>
      <c r="H144" s="201">
        <v>19.77</v>
      </c>
      <c r="I144" s="202"/>
      <c r="J144" s="201">
        <f>ROUND(I144*H144,0)</f>
        <v>0</v>
      </c>
      <c r="K144" s="199" t="s">
        <v>121</v>
      </c>
      <c r="L144" s="45"/>
      <c r="M144" s="203" t="s">
        <v>20</v>
      </c>
      <c r="N144" s="204" t="s">
        <v>45</v>
      </c>
      <c r="O144" s="85"/>
      <c r="P144" s="205">
        <f>O144*H144</f>
        <v>0</v>
      </c>
      <c r="Q144" s="205">
        <v>0</v>
      </c>
      <c r="R144" s="205">
        <f>Q144*H144</f>
        <v>0</v>
      </c>
      <c r="S144" s="205">
        <v>0</v>
      </c>
      <c r="T144" s="206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7" t="s">
        <v>122</v>
      </c>
      <c r="AT144" s="207" t="s">
        <v>117</v>
      </c>
      <c r="AU144" s="207" t="s">
        <v>8</v>
      </c>
      <c r="AY144" s="18" t="s">
        <v>116</v>
      </c>
      <c r="BE144" s="208">
        <f>IF(N144="základní",J144,0)</f>
        <v>0</v>
      </c>
      <c r="BF144" s="208">
        <f>IF(N144="snížená",J144,0)</f>
        <v>0</v>
      </c>
      <c r="BG144" s="208">
        <f>IF(N144="zákl. přenesená",J144,0)</f>
        <v>0</v>
      </c>
      <c r="BH144" s="208">
        <f>IF(N144="sníž. přenesená",J144,0)</f>
        <v>0</v>
      </c>
      <c r="BI144" s="208">
        <f>IF(N144="nulová",J144,0)</f>
        <v>0</v>
      </c>
      <c r="BJ144" s="18" t="s">
        <v>8</v>
      </c>
      <c r="BK144" s="208">
        <f>ROUND(I144*H144,0)</f>
        <v>0</v>
      </c>
      <c r="BL144" s="18" t="s">
        <v>122</v>
      </c>
      <c r="BM144" s="207" t="s">
        <v>214</v>
      </c>
    </row>
    <row r="145" s="2" customFormat="1">
      <c r="A145" s="39"/>
      <c r="B145" s="40"/>
      <c r="C145" s="41"/>
      <c r="D145" s="209" t="s">
        <v>124</v>
      </c>
      <c r="E145" s="41"/>
      <c r="F145" s="210" t="s">
        <v>215</v>
      </c>
      <c r="G145" s="41"/>
      <c r="H145" s="41"/>
      <c r="I145" s="211"/>
      <c r="J145" s="41"/>
      <c r="K145" s="41"/>
      <c r="L145" s="45"/>
      <c r="M145" s="212"/>
      <c r="N145" s="213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124</v>
      </c>
      <c r="AU145" s="18" t="s">
        <v>8</v>
      </c>
    </row>
    <row r="146" s="2" customFormat="1">
      <c r="A146" s="39"/>
      <c r="B146" s="40"/>
      <c r="C146" s="41"/>
      <c r="D146" s="214" t="s">
        <v>126</v>
      </c>
      <c r="E146" s="41"/>
      <c r="F146" s="215" t="s">
        <v>216</v>
      </c>
      <c r="G146" s="41"/>
      <c r="H146" s="41"/>
      <c r="I146" s="211"/>
      <c r="J146" s="41"/>
      <c r="K146" s="41"/>
      <c r="L146" s="45"/>
      <c r="M146" s="212"/>
      <c r="N146" s="213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126</v>
      </c>
      <c r="AU146" s="18" t="s">
        <v>8</v>
      </c>
    </row>
    <row r="147" s="13" customFormat="1">
      <c r="A147" s="13"/>
      <c r="B147" s="226"/>
      <c r="C147" s="227"/>
      <c r="D147" s="209" t="s">
        <v>128</v>
      </c>
      <c r="E147" s="228" t="s">
        <v>20</v>
      </c>
      <c r="F147" s="229" t="s">
        <v>217</v>
      </c>
      <c r="G147" s="227"/>
      <c r="H147" s="230">
        <v>19.77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128</v>
      </c>
      <c r="AU147" s="236" t="s">
        <v>8</v>
      </c>
      <c r="AV147" s="13" t="s">
        <v>83</v>
      </c>
      <c r="AW147" s="13" t="s">
        <v>34</v>
      </c>
      <c r="AX147" s="13" t="s">
        <v>8</v>
      </c>
      <c r="AY147" s="236" t="s">
        <v>116</v>
      </c>
    </row>
    <row r="148" s="2" customFormat="1" ht="16.5" customHeight="1">
      <c r="A148" s="39"/>
      <c r="B148" s="40"/>
      <c r="C148" s="197" t="s">
        <v>218</v>
      </c>
      <c r="D148" s="197" t="s">
        <v>117</v>
      </c>
      <c r="E148" s="198" t="s">
        <v>219</v>
      </c>
      <c r="F148" s="199" t="s">
        <v>220</v>
      </c>
      <c r="G148" s="200" t="s">
        <v>120</v>
      </c>
      <c r="H148" s="201">
        <v>13.92</v>
      </c>
      <c r="I148" s="202"/>
      <c r="J148" s="201">
        <f>ROUND(I148*H148,0)</f>
        <v>0</v>
      </c>
      <c r="K148" s="199" t="s">
        <v>121</v>
      </c>
      <c r="L148" s="45"/>
      <c r="M148" s="203" t="s">
        <v>20</v>
      </c>
      <c r="N148" s="204" t="s">
        <v>45</v>
      </c>
      <c r="O148" s="85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07" t="s">
        <v>122</v>
      </c>
      <c r="AT148" s="207" t="s">
        <v>117</v>
      </c>
      <c r="AU148" s="207" t="s">
        <v>8</v>
      </c>
      <c r="AY148" s="18" t="s">
        <v>116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8" t="s">
        <v>8</v>
      </c>
      <c r="BK148" s="208">
        <f>ROUND(I148*H148,0)</f>
        <v>0</v>
      </c>
      <c r="BL148" s="18" t="s">
        <v>122</v>
      </c>
      <c r="BM148" s="207" t="s">
        <v>221</v>
      </c>
    </row>
    <row r="149" s="2" customFormat="1">
      <c r="A149" s="39"/>
      <c r="B149" s="40"/>
      <c r="C149" s="41"/>
      <c r="D149" s="209" t="s">
        <v>124</v>
      </c>
      <c r="E149" s="41"/>
      <c r="F149" s="210" t="s">
        <v>222</v>
      </c>
      <c r="G149" s="41"/>
      <c r="H149" s="41"/>
      <c r="I149" s="211"/>
      <c r="J149" s="41"/>
      <c r="K149" s="41"/>
      <c r="L149" s="45"/>
      <c r="M149" s="212"/>
      <c r="N149" s="213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124</v>
      </c>
      <c r="AU149" s="18" t="s">
        <v>8</v>
      </c>
    </row>
    <row r="150" s="2" customFormat="1">
      <c r="A150" s="39"/>
      <c r="B150" s="40"/>
      <c r="C150" s="41"/>
      <c r="D150" s="214" t="s">
        <v>126</v>
      </c>
      <c r="E150" s="41"/>
      <c r="F150" s="215" t="s">
        <v>223</v>
      </c>
      <c r="G150" s="41"/>
      <c r="H150" s="41"/>
      <c r="I150" s="211"/>
      <c r="J150" s="41"/>
      <c r="K150" s="41"/>
      <c r="L150" s="45"/>
      <c r="M150" s="212"/>
      <c r="N150" s="21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126</v>
      </c>
      <c r="AU150" s="18" t="s">
        <v>8</v>
      </c>
    </row>
    <row r="151" s="13" customFormat="1">
      <c r="A151" s="13"/>
      <c r="B151" s="226"/>
      <c r="C151" s="227"/>
      <c r="D151" s="209" t="s">
        <v>128</v>
      </c>
      <c r="E151" s="228" t="s">
        <v>20</v>
      </c>
      <c r="F151" s="229" t="s">
        <v>224</v>
      </c>
      <c r="G151" s="227"/>
      <c r="H151" s="230">
        <v>13.18</v>
      </c>
      <c r="I151" s="231"/>
      <c r="J151" s="227"/>
      <c r="K151" s="227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128</v>
      </c>
      <c r="AU151" s="236" t="s">
        <v>8</v>
      </c>
      <c r="AV151" s="13" t="s">
        <v>83</v>
      </c>
      <c r="AW151" s="13" t="s">
        <v>34</v>
      </c>
      <c r="AX151" s="13" t="s">
        <v>74</v>
      </c>
      <c r="AY151" s="236" t="s">
        <v>116</v>
      </c>
    </row>
    <row r="152" s="13" customFormat="1">
      <c r="A152" s="13"/>
      <c r="B152" s="226"/>
      <c r="C152" s="227"/>
      <c r="D152" s="209" t="s">
        <v>128</v>
      </c>
      <c r="E152" s="228" t="s">
        <v>20</v>
      </c>
      <c r="F152" s="229" t="s">
        <v>225</v>
      </c>
      <c r="G152" s="227"/>
      <c r="H152" s="230">
        <v>0.73999999999999999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128</v>
      </c>
      <c r="AU152" s="236" t="s">
        <v>8</v>
      </c>
      <c r="AV152" s="13" t="s">
        <v>83</v>
      </c>
      <c r="AW152" s="13" t="s">
        <v>34</v>
      </c>
      <c r="AX152" s="13" t="s">
        <v>74</v>
      </c>
      <c r="AY152" s="236" t="s">
        <v>116</v>
      </c>
    </row>
    <row r="153" s="15" customFormat="1">
      <c r="A153" s="15"/>
      <c r="B153" s="248"/>
      <c r="C153" s="249"/>
      <c r="D153" s="209" t="s">
        <v>128</v>
      </c>
      <c r="E153" s="250" t="s">
        <v>20</v>
      </c>
      <c r="F153" s="251" t="s">
        <v>194</v>
      </c>
      <c r="G153" s="249"/>
      <c r="H153" s="252">
        <v>13.92</v>
      </c>
      <c r="I153" s="253"/>
      <c r="J153" s="249"/>
      <c r="K153" s="249"/>
      <c r="L153" s="254"/>
      <c r="M153" s="255"/>
      <c r="N153" s="256"/>
      <c r="O153" s="256"/>
      <c r="P153" s="256"/>
      <c r="Q153" s="256"/>
      <c r="R153" s="256"/>
      <c r="S153" s="256"/>
      <c r="T153" s="257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8" t="s">
        <v>128</v>
      </c>
      <c r="AU153" s="258" t="s">
        <v>8</v>
      </c>
      <c r="AV153" s="15" t="s">
        <v>122</v>
      </c>
      <c r="AW153" s="15" t="s">
        <v>34</v>
      </c>
      <c r="AX153" s="15" t="s">
        <v>8</v>
      </c>
      <c r="AY153" s="258" t="s">
        <v>116</v>
      </c>
    </row>
    <row r="154" s="11" customFormat="1" ht="25.92" customHeight="1">
      <c r="A154" s="11"/>
      <c r="B154" s="183"/>
      <c r="C154" s="184"/>
      <c r="D154" s="185" t="s">
        <v>73</v>
      </c>
      <c r="E154" s="186" t="s">
        <v>166</v>
      </c>
      <c r="F154" s="186" t="s">
        <v>226</v>
      </c>
      <c r="G154" s="184"/>
      <c r="H154" s="184"/>
      <c r="I154" s="187"/>
      <c r="J154" s="188">
        <f>BK154</f>
        <v>0</v>
      </c>
      <c r="K154" s="184"/>
      <c r="L154" s="189"/>
      <c r="M154" s="190"/>
      <c r="N154" s="191"/>
      <c r="O154" s="191"/>
      <c r="P154" s="192">
        <f>SUM(P155:P158)</f>
        <v>0</v>
      </c>
      <c r="Q154" s="191"/>
      <c r="R154" s="192">
        <f>SUM(R155:R158)</f>
        <v>1.380612</v>
      </c>
      <c r="S154" s="191"/>
      <c r="T154" s="193">
        <f>SUM(T155:T158)</f>
        <v>0</v>
      </c>
      <c r="U154" s="11"/>
      <c r="V154" s="11"/>
      <c r="W154" s="11"/>
      <c r="X154" s="11"/>
      <c r="Y154" s="11"/>
      <c r="Z154" s="11"/>
      <c r="AA154" s="11"/>
      <c r="AB154" s="11"/>
      <c r="AC154" s="11"/>
      <c r="AD154" s="11"/>
      <c r="AE154" s="11"/>
      <c r="AR154" s="194" t="s">
        <v>8</v>
      </c>
      <c r="AT154" s="195" t="s">
        <v>73</v>
      </c>
      <c r="AU154" s="195" t="s">
        <v>74</v>
      </c>
      <c r="AY154" s="194" t="s">
        <v>116</v>
      </c>
      <c r="BK154" s="196">
        <f>SUM(BK155:BK158)</f>
        <v>0</v>
      </c>
    </row>
    <row r="155" s="2" customFormat="1" ht="21.75" customHeight="1">
      <c r="A155" s="39"/>
      <c r="B155" s="40"/>
      <c r="C155" s="197" t="s">
        <v>227</v>
      </c>
      <c r="D155" s="197" t="s">
        <v>117</v>
      </c>
      <c r="E155" s="198" t="s">
        <v>228</v>
      </c>
      <c r="F155" s="199" t="s">
        <v>229</v>
      </c>
      <c r="G155" s="200" t="s">
        <v>120</v>
      </c>
      <c r="H155" s="201">
        <v>0.59999999999999998</v>
      </c>
      <c r="I155" s="202"/>
      <c r="J155" s="201">
        <f>ROUND(I155*H155,0)</f>
        <v>0</v>
      </c>
      <c r="K155" s="199" t="s">
        <v>121</v>
      </c>
      <c r="L155" s="45"/>
      <c r="M155" s="203" t="s">
        <v>20</v>
      </c>
      <c r="N155" s="204" t="s">
        <v>45</v>
      </c>
      <c r="O155" s="85"/>
      <c r="P155" s="205">
        <f>O155*H155</f>
        <v>0</v>
      </c>
      <c r="Q155" s="205">
        <v>2.3010199999999998</v>
      </c>
      <c r="R155" s="205">
        <f>Q155*H155</f>
        <v>1.380612</v>
      </c>
      <c r="S155" s="205">
        <v>0</v>
      </c>
      <c r="T155" s="206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07" t="s">
        <v>122</v>
      </c>
      <c r="AT155" s="207" t="s">
        <v>117</v>
      </c>
      <c r="AU155" s="207" t="s">
        <v>8</v>
      </c>
      <c r="AY155" s="18" t="s">
        <v>116</v>
      </c>
      <c r="BE155" s="208">
        <f>IF(N155="základní",J155,0)</f>
        <v>0</v>
      </c>
      <c r="BF155" s="208">
        <f>IF(N155="snížená",J155,0)</f>
        <v>0</v>
      </c>
      <c r="BG155" s="208">
        <f>IF(N155="zákl. přenesená",J155,0)</f>
        <v>0</v>
      </c>
      <c r="BH155" s="208">
        <f>IF(N155="sníž. přenesená",J155,0)</f>
        <v>0</v>
      </c>
      <c r="BI155" s="208">
        <f>IF(N155="nulová",J155,0)</f>
        <v>0</v>
      </c>
      <c r="BJ155" s="18" t="s">
        <v>8</v>
      </c>
      <c r="BK155" s="208">
        <f>ROUND(I155*H155,0)</f>
        <v>0</v>
      </c>
      <c r="BL155" s="18" t="s">
        <v>122</v>
      </c>
      <c r="BM155" s="207" t="s">
        <v>230</v>
      </c>
    </row>
    <row r="156" s="2" customFormat="1">
      <c r="A156" s="39"/>
      <c r="B156" s="40"/>
      <c r="C156" s="41"/>
      <c r="D156" s="209" t="s">
        <v>124</v>
      </c>
      <c r="E156" s="41"/>
      <c r="F156" s="210" t="s">
        <v>231</v>
      </c>
      <c r="G156" s="41"/>
      <c r="H156" s="41"/>
      <c r="I156" s="211"/>
      <c r="J156" s="41"/>
      <c r="K156" s="41"/>
      <c r="L156" s="45"/>
      <c r="M156" s="212"/>
      <c r="N156" s="213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124</v>
      </c>
      <c r="AU156" s="18" t="s">
        <v>8</v>
      </c>
    </row>
    <row r="157" s="2" customFormat="1">
      <c r="A157" s="39"/>
      <c r="B157" s="40"/>
      <c r="C157" s="41"/>
      <c r="D157" s="214" t="s">
        <v>126</v>
      </c>
      <c r="E157" s="41"/>
      <c r="F157" s="215" t="s">
        <v>232</v>
      </c>
      <c r="G157" s="41"/>
      <c r="H157" s="41"/>
      <c r="I157" s="211"/>
      <c r="J157" s="41"/>
      <c r="K157" s="41"/>
      <c r="L157" s="45"/>
      <c r="M157" s="212"/>
      <c r="N157" s="213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126</v>
      </c>
      <c r="AU157" s="18" t="s">
        <v>8</v>
      </c>
    </row>
    <row r="158" s="13" customFormat="1">
      <c r="A158" s="13"/>
      <c r="B158" s="226"/>
      <c r="C158" s="227"/>
      <c r="D158" s="209" t="s">
        <v>128</v>
      </c>
      <c r="E158" s="228" t="s">
        <v>20</v>
      </c>
      <c r="F158" s="229" t="s">
        <v>233</v>
      </c>
      <c r="G158" s="227"/>
      <c r="H158" s="230">
        <v>0.59999999999999998</v>
      </c>
      <c r="I158" s="231"/>
      <c r="J158" s="227"/>
      <c r="K158" s="227"/>
      <c r="L158" s="232"/>
      <c r="M158" s="233"/>
      <c r="N158" s="234"/>
      <c r="O158" s="234"/>
      <c r="P158" s="234"/>
      <c r="Q158" s="234"/>
      <c r="R158" s="234"/>
      <c r="S158" s="234"/>
      <c r="T158" s="23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6" t="s">
        <v>128</v>
      </c>
      <c r="AU158" s="236" t="s">
        <v>8</v>
      </c>
      <c r="AV158" s="13" t="s">
        <v>83</v>
      </c>
      <c r="AW158" s="13" t="s">
        <v>34</v>
      </c>
      <c r="AX158" s="13" t="s">
        <v>8</v>
      </c>
      <c r="AY158" s="236" t="s">
        <v>116</v>
      </c>
    </row>
    <row r="159" s="11" customFormat="1" ht="25.92" customHeight="1">
      <c r="A159" s="11"/>
      <c r="B159" s="183"/>
      <c r="C159" s="184"/>
      <c r="D159" s="185" t="s">
        <v>73</v>
      </c>
      <c r="E159" s="186" t="s">
        <v>182</v>
      </c>
      <c r="F159" s="186" t="s">
        <v>234</v>
      </c>
      <c r="G159" s="184"/>
      <c r="H159" s="184"/>
      <c r="I159" s="187"/>
      <c r="J159" s="188">
        <f>BK159</f>
        <v>0</v>
      </c>
      <c r="K159" s="184"/>
      <c r="L159" s="189"/>
      <c r="M159" s="190"/>
      <c r="N159" s="191"/>
      <c r="O159" s="191"/>
      <c r="P159" s="192">
        <f>SUM(P160:P265)</f>
        <v>0</v>
      </c>
      <c r="Q159" s="191"/>
      <c r="R159" s="192">
        <f>SUM(R160:R265)</f>
        <v>2.345075</v>
      </c>
      <c r="S159" s="191"/>
      <c r="T159" s="193">
        <f>SUM(T160:T265)</f>
        <v>0</v>
      </c>
      <c r="U159" s="11"/>
      <c r="V159" s="11"/>
      <c r="W159" s="11"/>
      <c r="X159" s="11"/>
      <c r="Y159" s="11"/>
      <c r="Z159" s="11"/>
      <c r="AA159" s="11"/>
      <c r="AB159" s="11"/>
      <c r="AC159" s="11"/>
      <c r="AD159" s="11"/>
      <c r="AE159" s="11"/>
      <c r="AR159" s="194" t="s">
        <v>8</v>
      </c>
      <c r="AT159" s="195" t="s">
        <v>73</v>
      </c>
      <c r="AU159" s="195" t="s">
        <v>74</v>
      </c>
      <c r="AY159" s="194" t="s">
        <v>116</v>
      </c>
      <c r="BK159" s="196">
        <f>SUM(BK160:BK265)</f>
        <v>0</v>
      </c>
    </row>
    <row r="160" s="2" customFormat="1" ht="16.5" customHeight="1">
      <c r="A160" s="39"/>
      <c r="B160" s="40"/>
      <c r="C160" s="197" t="s">
        <v>235</v>
      </c>
      <c r="D160" s="197" t="s">
        <v>117</v>
      </c>
      <c r="E160" s="198" t="s">
        <v>236</v>
      </c>
      <c r="F160" s="199" t="s">
        <v>237</v>
      </c>
      <c r="G160" s="200" t="s">
        <v>238</v>
      </c>
      <c r="H160" s="201">
        <v>129</v>
      </c>
      <c r="I160" s="202"/>
      <c r="J160" s="201">
        <f>ROUND(I160*H160,0)</f>
        <v>0</v>
      </c>
      <c r="K160" s="199" t="s">
        <v>121</v>
      </c>
      <c r="L160" s="45"/>
      <c r="M160" s="203" t="s">
        <v>20</v>
      </c>
      <c r="N160" s="204" t="s">
        <v>45</v>
      </c>
      <c r="O160" s="85"/>
      <c r="P160" s="205">
        <f>O160*H160</f>
        <v>0</v>
      </c>
      <c r="Q160" s="205">
        <v>0.00033</v>
      </c>
      <c r="R160" s="205">
        <f>Q160*H160</f>
        <v>0.042569999999999997</v>
      </c>
      <c r="S160" s="205">
        <v>0</v>
      </c>
      <c r="T160" s="206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7" t="s">
        <v>122</v>
      </c>
      <c r="AT160" s="207" t="s">
        <v>117</v>
      </c>
      <c r="AU160" s="207" t="s">
        <v>8</v>
      </c>
      <c r="AY160" s="18" t="s">
        <v>116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8" t="s">
        <v>8</v>
      </c>
      <c r="BK160" s="208">
        <f>ROUND(I160*H160,0)</f>
        <v>0</v>
      </c>
      <c r="BL160" s="18" t="s">
        <v>122</v>
      </c>
      <c r="BM160" s="207" t="s">
        <v>239</v>
      </c>
    </row>
    <row r="161" s="2" customFormat="1">
      <c r="A161" s="39"/>
      <c r="B161" s="40"/>
      <c r="C161" s="41"/>
      <c r="D161" s="209" t="s">
        <v>124</v>
      </c>
      <c r="E161" s="41"/>
      <c r="F161" s="210" t="s">
        <v>240</v>
      </c>
      <c r="G161" s="41"/>
      <c r="H161" s="41"/>
      <c r="I161" s="211"/>
      <c r="J161" s="41"/>
      <c r="K161" s="41"/>
      <c r="L161" s="45"/>
      <c r="M161" s="212"/>
      <c r="N161" s="213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124</v>
      </c>
      <c r="AU161" s="18" t="s">
        <v>8</v>
      </c>
    </row>
    <row r="162" s="2" customFormat="1">
      <c r="A162" s="39"/>
      <c r="B162" s="40"/>
      <c r="C162" s="41"/>
      <c r="D162" s="214" t="s">
        <v>126</v>
      </c>
      <c r="E162" s="41"/>
      <c r="F162" s="215" t="s">
        <v>241</v>
      </c>
      <c r="G162" s="41"/>
      <c r="H162" s="41"/>
      <c r="I162" s="211"/>
      <c r="J162" s="41"/>
      <c r="K162" s="41"/>
      <c r="L162" s="45"/>
      <c r="M162" s="212"/>
      <c r="N162" s="213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126</v>
      </c>
      <c r="AU162" s="18" t="s">
        <v>8</v>
      </c>
    </row>
    <row r="163" s="13" customFormat="1">
      <c r="A163" s="13"/>
      <c r="B163" s="226"/>
      <c r="C163" s="227"/>
      <c r="D163" s="209" t="s">
        <v>128</v>
      </c>
      <c r="E163" s="228" t="s">
        <v>20</v>
      </c>
      <c r="F163" s="229" t="s">
        <v>242</v>
      </c>
      <c r="G163" s="227"/>
      <c r="H163" s="230">
        <v>9.1999999999999993</v>
      </c>
      <c r="I163" s="231"/>
      <c r="J163" s="227"/>
      <c r="K163" s="227"/>
      <c r="L163" s="232"/>
      <c r="M163" s="233"/>
      <c r="N163" s="234"/>
      <c r="O163" s="234"/>
      <c r="P163" s="234"/>
      <c r="Q163" s="234"/>
      <c r="R163" s="234"/>
      <c r="S163" s="234"/>
      <c r="T163" s="23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6" t="s">
        <v>128</v>
      </c>
      <c r="AU163" s="236" t="s">
        <v>8</v>
      </c>
      <c r="AV163" s="13" t="s">
        <v>83</v>
      </c>
      <c r="AW163" s="13" t="s">
        <v>34</v>
      </c>
      <c r="AX163" s="13" t="s">
        <v>74</v>
      </c>
      <c r="AY163" s="236" t="s">
        <v>116</v>
      </c>
    </row>
    <row r="164" s="13" customFormat="1">
      <c r="A164" s="13"/>
      <c r="B164" s="226"/>
      <c r="C164" s="227"/>
      <c r="D164" s="209" t="s">
        <v>128</v>
      </c>
      <c r="E164" s="228" t="s">
        <v>20</v>
      </c>
      <c r="F164" s="229" t="s">
        <v>243</v>
      </c>
      <c r="G164" s="227"/>
      <c r="H164" s="230">
        <v>119.8</v>
      </c>
      <c r="I164" s="231"/>
      <c r="J164" s="227"/>
      <c r="K164" s="227"/>
      <c r="L164" s="232"/>
      <c r="M164" s="233"/>
      <c r="N164" s="234"/>
      <c r="O164" s="234"/>
      <c r="P164" s="234"/>
      <c r="Q164" s="234"/>
      <c r="R164" s="234"/>
      <c r="S164" s="234"/>
      <c r="T164" s="23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6" t="s">
        <v>128</v>
      </c>
      <c r="AU164" s="236" t="s">
        <v>8</v>
      </c>
      <c r="AV164" s="13" t="s">
        <v>83</v>
      </c>
      <c r="AW164" s="13" t="s">
        <v>34</v>
      </c>
      <c r="AX164" s="13" t="s">
        <v>74</v>
      </c>
      <c r="AY164" s="236" t="s">
        <v>116</v>
      </c>
    </row>
    <row r="165" s="15" customFormat="1">
      <c r="A165" s="15"/>
      <c r="B165" s="248"/>
      <c r="C165" s="249"/>
      <c r="D165" s="209" t="s">
        <v>128</v>
      </c>
      <c r="E165" s="250" t="s">
        <v>20</v>
      </c>
      <c r="F165" s="251" t="s">
        <v>194</v>
      </c>
      <c r="G165" s="249"/>
      <c r="H165" s="252">
        <v>129</v>
      </c>
      <c r="I165" s="253"/>
      <c r="J165" s="249"/>
      <c r="K165" s="249"/>
      <c r="L165" s="254"/>
      <c r="M165" s="255"/>
      <c r="N165" s="256"/>
      <c r="O165" s="256"/>
      <c r="P165" s="256"/>
      <c r="Q165" s="256"/>
      <c r="R165" s="256"/>
      <c r="S165" s="256"/>
      <c r="T165" s="257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8" t="s">
        <v>128</v>
      </c>
      <c r="AU165" s="258" t="s">
        <v>8</v>
      </c>
      <c r="AV165" s="15" t="s">
        <v>122</v>
      </c>
      <c r="AW165" s="15" t="s">
        <v>34</v>
      </c>
      <c r="AX165" s="15" t="s">
        <v>8</v>
      </c>
      <c r="AY165" s="258" t="s">
        <v>116</v>
      </c>
    </row>
    <row r="166" s="2" customFormat="1" ht="16.5" customHeight="1">
      <c r="A166" s="39"/>
      <c r="B166" s="40"/>
      <c r="C166" s="197" t="s">
        <v>244</v>
      </c>
      <c r="D166" s="197" t="s">
        <v>117</v>
      </c>
      <c r="E166" s="198" t="s">
        <v>245</v>
      </c>
      <c r="F166" s="199" t="s">
        <v>246</v>
      </c>
      <c r="G166" s="200" t="s">
        <v>238</v>
      </c>
      <c r="H166" s="201">
        <v>9.3399999999999999</v>
      </c>
      <c r="I166" s="202"/>
      <c r="J166" s="201">
        <f>ROUND(I166*H166,0)</f>
        <v>0</v>
      </c>
      <c r="K166" s="199" t="s">
        <v>20</v>
      </c>
      <c r="L166" s="45"/>
      <c r="M166" s="203" t="s">
        <v>20</v>
      </c>
      <c r="N166" s="204" t="s">
        <v>45</v>
      </c>
      <c r="O166" s="85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7" t="s">
        <v>122</v>
      </c>
      <c r="AT166" s="207" t="s">
        <v>117</v>
      </c>
      <c r="AU166" s="207" t="s">
        <v>8</v>
      </c>
      <c r="AY166" s="18" t="s">
        <v>116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8" t="s">
        <v>8</v>
      </c>
      <c r="BK166" s="208">
        <f>ROUND(I166*H166,0)</f>
        <v>0</v>
      </c>
      <c r="BL166" s="18" t="s">
        <v>122</v>
      </c>
      <c r="BM166" s="207" t="s">
        <v>247</v>
      </c>
    </row>
    <row r="167" s="2" customFormat="1">
      <c r="A167" s="39"/>
      <c r="B167" s="40"/>
      <c r="C167" s="41"/>
      <c r="D167" s="209" t="s">
        <v>124</v>
      </c>
      <c r="E167" s="41"/>
      <c r="F167" s="210" t="s">
        <v>246</v>
      </c>
      <c r="G167" s="41"/>
      <c r="H167" s="41"/>
      <c r="I167" s="211"/>
      <c r="J167" s="41"/>
      <c r="K167" s="41"/>
      <c r="L167" s="45"/>
      <c r="M167" s="212"/>
      <c r="N167" s="21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124</v>
      </c>
      <c r="AU167" s="18" t="s">
        <v>8</v>
      </c>
    </row>
    <row r="168" s="2" customFormat="1" ht="16.5" customHeight="1">
      <c r="A168" s="39"/>
      <c r="B168" s="40"/>
      <c r="C168" s="197" t="s">
        <v>248</v>
      </c>
      <c r="D168" s="197" t="s">
        <v>117</v>
      </c>
      <c r="E168" s="198" t="s">
        <v>249</v>
      </c>
      <c r="F168" s="199" t="s">
        <v>250</v>
      </c>
      <c r="G168" s="200" t="s">
        <v>251</v>
      </c>
      <c r="H168" s="201">
        <v>5</v>
      </c>
      <c r="I168" s="202"/>
      <c r="J168" s="201">
        <f>ROUND(I168*H168,0)</f>
        <v>0</v>
      </c>
      <c r="K168" s="199" t="s">
        <v>20</v>
      </c>
      <c r="L168" s="45"/>
      <c r="M168" s="203" t="s">
        <v>20</v>
      </c>
      <c r="N168" s="204" t="s">
        <v>45</v>
      </c>
      <c r="O168" s="85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7" t="s">
        <v>122</v>
      </c>
      <c r="AT168" s="207" t="s">
        <v>117</v>
      </c>
      <c r="AU168" s="207" t="s">
        <v>8</v>
      </c>
      <c r="AY168" s="18" t="s">
        <v>116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8" t="s">
        <v>8</v>
      </c>
      <c r="BK168" s="208">
        <f>ROUND(I168*H168,0)</f>
        <v>0</v>
      </c>
      <c r="BL168" s="18" t="s">
        <v>122</v>
      </c>
      <c r="BM168" s="207" t="s">
        <v>252</v>
      </c>
    </row>
    <row r="169" s="2" customFormat="1">
      <c r="A169" s="39"/>
      <c r="B169" s="40"/>
      <c r="C169" s="41"/>
      <c r="D169" s="209" t="s">
        <v>124</v>
      </c>
      <c r="E169" s="41"/>
      <c r="F169" s="210" t="s">
        <v>250</v>
      </c>
      <c r="G169" s="41"/>
      <c r="H169" s="41"/>
      <c r="I169" s="211"/>
      <c r="J169" s="41"/>
      <c r="K169" s="41"/>
      <c r="L169" s="45"/>
      <c r="M169" s="212"/>
      <c r="N169" s="21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124</v>
      </c>
      <c r="AU169" s="18" t="s">
        <v>8</v>
      </c>
    </row>
    <row r="170" s="2" customFormat="1" ht="16.5" customHeight="1">
      <c r="A170" s="39"/>
      <c r="B170" s="40"/>
      <c r="C170" s="197" t="s">
        <v>253</v>
      </c>
      <c r="D170" s="197" t="s">
        <v>117</v>
      </c>
      <c r="E170" s="198" t="s">
        <v>254</v>
      </c>
      <c r="F170" s="199" t="s">
        <v>255</v>
      </c>
      <c r="G170" s="200" t="s">
        <v>251</v>
      </c>
      <c r="H170" s="201">
        <v>6</v>
      </c>
      <c r="I170" s="202"/>
      <c r="J170" s="201">
        <f>ROUND(I170*H170,0)</f>
        <v>0</v>
      </c>
      <c r="K170" s="199" t="s">
        <v>20</v>
      </c>
      <c r="L170" s="45"/>
      <c r="M170" s="203" t="s">
        <v>20</v>
      </c>
      <c r="N170" s="204" t="s">
        <v>45</v>
      </c>
      <c r="O170" s="85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7" t="s">
        <v>122</v>
      </c>
      <c r="AT170" s="207" t="s">
        <v>117</v>
      </c>
      <c r="AU170" s="207" t="s">
        <v>8</v>
      </c>
      <c r="AY170" s="18" t="s">
        <v>116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8" t="s">
        <v>8</v>
      </c>
      <c r="BK170" s="208">
        <f>ROUND(I170*H170,0)</f>
        <v>0</v>
      </c>
      <c r="BL170" s="18" t="s">
        <v>122</v>
      </c>
      <c r="BM170" s="207" t="s">
        <v>256</v>
      </c>
    </row>
    <row r="171" s="2" customFormat="1">
      <c r="A171" s="39"/>
      <c r="B171" s="40"/>
      <c r="C171" s="41"/>
      <c r="D171" s="209" t="s">
        <v>124</v>
      </c>
      <c r="E171" s="41"/>
      <c r="F171" s="210" t="s">
        <v>257</v>
      </c>
      <c r="G171" s="41"/>
      <c r="H171" s="41"/>
      <c r="I171" s="211"/>
      <c r="J171" s="41"/>
      <c r="K171" s="41"/>
      <c r="L171" s="45"/>
      <c r="M171" s="212"/>
      <c r="N171" s="21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124</v>
      </c>
      <c r="AU171" s="18" t="s">
        <v>8</v>
      </c>
    </row>
    <row r="172" s="2" customFormat="1" ht="16.5" customHeight="1">
      <c r="A172" s="39"/>
      <c r="B172" s="40"/>
      <c r="C172" s="197" t="s">
        <v>258</v>
      </c>
      <c r="D172" s="197" t="s">
        <v>117</v>
      </c>
      <c r="E172" s="198" t="s">
        <v>259</v>
      </c>
      <c r="F172" s="199" t="s">
        <v>260</v>
      </c>
      <c r="G172" s="200" t="s">
        <v>238</v>
      </c>
      <c r="H172" s="201">
        <v>121.59999999999999</v>
      </c>
      <c r="I172" s="202"/>
      <c r="J172" s="201">
        <f>ROUND(I172*H172,0)</f>
        <v>0</v>
      </c>
      <c r="K172" s="199" t="s">
        <v>20</v>
      </c>
      <c r="L172" s="45"/>
      <c r="M172" s="203" t="s">
        <v>20</v>
      </c>
      <c r="N172" s="204" t="s">
        <v>45</v>
      </c>
      <c r="O172" s="85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7" t="s">
        <v>122</v>
      </c>
      <c r="AT172" s="207" t="s">
        <v>117</v>
      </c>
      <c r="AU172" s="207" t="s">
        <v>8</v>
      </c>
      <c r="AY172" s="18" t="s">
        <v>116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8" t="s">
        <v>8</v>
      </c>
      <c r="BK172" s="208">
        <f>ROUND(I172*H172,0)</f>
        <v>0</v>
      </c>
      <c r="BL172" s="18" t="s">
        <v>122</v>
      </c>
      <c r="BM172" s="207" t="s">
        <v>261</v>
      </c>
    </row>
    <row r="173" s="2" customFormat="1">
      <c r="A173" s="39"/>
      <c r="B173" s="40"/>
      <c r="C173" s="41"/>
      <c r="D173" s="209" t="s">
        <v>124</v>
      </c>
      <c r="E173" s="41"/>
      <c r="F173" s="210" t="s">
        <v>260</v>
      </c>
      <c r="G173" s="41"/>
      <c r="H173" s="41"/>
      <c r="I173" s="211"/>
      <c r="J173" s="41"/>
      <c r="K173" s="41"/>
      <c r="L173" s="45"/>
      <c r="M173" s="212"/>
      <c r="N173" s="21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124</v>
      </c>
      <c r="AU173" s="18" t="s">
        <v>8</v>
      </c>
    </row>
    <row r="174" s="13" customFormat="1">
      <c r="A174" s="13"/>
      <c r="B174" s="226"/>
      <c r="C174" s="227"/>
      <c r="D174" s="209" t="s">
        <v>128</v>
      </c>
      <c r="E174" s="228" t="s">
        <v>20</v>
      </c>
      <c r="F174" s="229" t="s">
        <v>262</v>
      </c>
      <c r="G174" s="227"/>
      <c r="H174" s="230">
        <v>121.59999999999999</v>
      </c>
      <c r="I174" s="231"/>
      <c r="J174" s="227"/>
      <c r="K174" s="227"/>
      <c r="L174" s="232"/>
      <c r="M174" s="233"/>
      <c r="N174" s="234"/>
      <c r="O174" s="234"/>
      <c r="P174" s="234"/>
      <c r="Q174" s="234"/>
      <c r="R174" s="234"/>
      <c r="S174" s="234"/>
      <c r="T174" s="23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6" t="s">
        <v>128</v>
      </c>
      <c r="AU174" s="236" t="s">
        <v>8</v>
      </c>
      <c r="AV174" s="13" t="s">
        <v>83</v>
      </c>
      <c r="AW174" s="13" t="s">
        <v>34</v>
      </c>
      <c r="AX174" s="13" t="s">
        <v>74</v>
      </c>
      <c r="AY174" s="236" t="s">
        <v>116</v>
      </c>
    </row>
    <row r="175" s="15" customFormat="1">
      <c r="A175" s="15"/>
      <c r="B175" s="248"/>
      <c r="C175" s="249"/>
      <c r="D175" s="209" t="s">
        <v>128</v>
      </c>
      <c r="E175" s="250" t="s">
        <v>20</v>
      </c>
      <c r="F175" s="251" t="s">
        <v>194</v>
      </c>
      <c r="G175" s="249"/>
      <c r="H175" s="252">
        <v>121.59999999999999</v>
      </c>
      <c r="I175" s="253"/>
      <c r="J175" s="249"/>
      <c r="K175" s="249"/>
      <c r="L175" s="254"/>
      <c r="M175" s="255"/>
      <c r="N175" s="256"/>
      <c r="O175" s="256"/>
      <c r="P175" s="256"/>
      <c r="Q175" s="256"/>
      <c r="R175" s="256"/>
      <c r="S175" s="256"/>
      <c r="T175" s="257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8" t="s">
        <v>128</v>
      </c>
      <c r="AU175" s="258" t="s">
        <v>8</v>
      </c>
      <c r="AV175" s="15" t="s">
        <v>122</v>
      </c>
      <c r="AW175" s="15" t="s">
        <v>34</v>
      </c>
      <c r="AX175" s="15" t="s">
        <v>8</v>
      </c>
      <c r="AY175" s="258" t="s">
        <v>116</v>
      </c>
    </row>
    <row r="176" s="2" customFormat="1" ht="16.5" customHeight="1">
      <c r="A176" s="39"/>
      <c r="B176" s="40"/>
      <c r="C176" s="197" t="s">
        <v>263</v>
      </c>
      <c r="D176" s="197" t="s">
        <v>117</v>
      </c>
      <c r="E176" s="198" t="s">
        <v>264</v>
      </c>
      <c r="F176" s="199" t="s">
        <v>265</v>
      </c>
      <c r="G176" s="200" t="s">
        <v>238</v>
      </c>
      <c r="H176" s="201">
        <v>27.510000000000002</v>
      </c>
      <c r="I176" s="202"/>
      <c r="J176" s="201">
        <f>ROUND(I176*H176,0)</f>
        <v>0</v>
      </c>
      <c r="K176" s="199" t="s">
        <v>20</v>
      </c>
      <c r="L176" s="45"/>
      <c r="M176" s="203" t="s">
        <v>20</v>
      </c>
      <c r="N176" s="204" t="s">
        <v>45</v>
      </c>
      <c r="O176" s="85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7" t="s">
        <v>122</v>
      </c>
      <c r="AT176" s="207" t="s">
        <v>117</v>
      </c>
      <c r="AU176" s="207" t="s">
        <v>8</v>
      </c>
      <c r="AY176" s="18" t="s">
        <v>116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8" t="s">
        <v>8</v>
      </c>
      <c r="BK176" s="208">
        <f>ROUND(I176*H176,0)</f>
        <v>0</v>
      </c>
      <c r="BL176" s="18" t="s">
        <v>122</v>
      </c>
      <c r="BM176" s="207" t="s">
        <v>266</v>
      </c>
    </row>
    <row r="177" s="2" customFormat="1">
      <c r="A177" s="39"/>
      <c r="B177" s="40"/>
      <c r="C177" s="41"/>
      <c r="D177" s="209" t="s">
        <v>124</v>
      </c>
      <c r="E177" s="41"/>
      <c r="F177" s="210" t="s">
        <v>267</v>
      </c>
      <c r="G177" s="41"/>
      <c r="H177" s="41"/>
      <c r="I177" s="211"/>
      <c r="J177" s="41"/>
      <c r="K177" s="41"/>
      <c r="L177" s="45"/>
      <c r="M177" s="212"/>
      <c r="N177" s="21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124</v>
      </c>
      <c r="AU177" s="18" t="s">
        <v>8</v>
      </c>
    </row>
    <row r="178" s="13" customFormat="1">
      <c r="A178" s="13"/>
      <c r="B178" s="226"/>
      <c r="C178" s="227"/>
      <c r="D178" s="209" t="s">
        <v>128</v>
      </c>
      <c r="E178" s="228" t="s">
        <v>20</v>
      </c>
      <c r="F178" s="229" t="s">
        <v>268</v>
      </c>
      <c r="G178" s="227"/>
      <c r="H178" s="230">
        <v>27.510000000000002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128</v>
      </c>
      <c r="AU178" s="236" t="s">
        <v>8</v>
      </c>
      <c r="AV178" s="13" t="s">
        <v>83</v>
      </c>
      <c r="AW178" s="13" t="s">
        <v>34</v>
      </c>
      <c r="AX178" s="13" t="s">
        <v>74</v>
      </c>
      <c r="AY178" s="236" t="s">
        <v>116</v>
      </c>
    </row>
    <row r="179" s="15" customFormat="1">
      <c r="A179" s="15"/>
      <c r="B179" s="248"/>
      <c r="C179" s="249"/>
      <c r="D179" s="209" t="s">
        <v>128</v>
      </c>
      <c r="E179" s="250" t="s">
        <v>20</v>
      </c>
      <c r="F179" s="251" t="s">
        <v>194</v>
      </c>
      <c r="G179" s="249"/>
      <c r="H179" s="252">
        <v>27.510000000000002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128</v>
      </c>
      <c r="AU179" s="258" t="s">
        <v>8</v>
      </c>
      <c r="AV179" s="15" t="s">
        <v>122</v>
      </c>
      <c r="AW179" s="15" t="s">
        <v>34</v>
      </c>
      <c r="AX179" s="15" t="s">
        <v>8</v>
      </c>
      <c r="AY179" s="258" t="s">
        <v>116</v>
      </c>
    </row>
    <row r="180" s="2" customFormat="1" ht="16.5" customHeight="1">
      <c r="A180" s="39"/>
      <c r="B180" s="40"/>
      <c r="C180" s="197" t="s">
        <v>269</v>
      </c>
      <c r="D180" s="197" t="s">
        <v>117</v>
      </c>
      <c r="E180" s="198" t="s">
        <v>270</v>
      </c>
      <c r="F180" s="199" t="s">
        <v>271</v>
      </c>
      <c r="G180" s="200" t="s">
        <v>238</v>
      </c>
      <c r="H180" s="201">
        <v>90.640000000000001</v>
      </c>
      <c r="I180" s="202"/>
      <c r="J180" s="201">
        <f>ROUND(I180*H180,0)</f>
        <v>0</v>
      </c>
      <c r="K180" s="199" t="s">
        <v>20</v>
      </c>
      <c r="L180" s="45"/>
      <c r="M180" s="203" t="s">
        <v>20</v>
      </c>
      <c r="N180" s="204" t="s">
        <v>45</v>
      </c>
      <c r="O180" s="85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7" t="s">
        <v>122</v>
      </c>
      <c r="AT180" s="207" t="s">
        <v>117</v>
      </c>
      <c r="AU180" s="207" t="s">
        <v>8</v>
      </c>
      <c r="AY180" s="18" t="s">
        <v>116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8" t="s">
        <v>8</v>
      </c>
      <c r="BK180" s="208">
        <f>ROUND(I180*H180,0)</f>
        <v>0</v>
      </c>
      <c r="BL180" s="18" t="s">
        <v>122</v>
      </c>
      <c r="BM180" s="207" t="s">
        <v>272</v>
      </c>
    </row>
    <row r="181" s="2" customFormat="1">
      <c r="A181" s="39"/>
      <c r="B181" s="40"/>
      <c r="C181" s="41"/>
      <c r="D181" s="209" t="s">
        <v>124</v>
      </c>
      <c r="E181" s="41"/>
      <c r="F181" s="210" t="s">
        <v>273</v>
      </c>
      <c r="G181" s="41"/>
      <c r="H181" s="41"/>
      <c r="I181" s="211"/>
      <c r="J181" s="41"/>
      <c r="K181" s="41"/>
      <c r="L181" s="45"/>
      <c r="M181" s="212"/>
      <c r="N181" s="21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</v>
      </c>
    </row>
    <row r="182" s="13" customFormat="1">
      <c r="A182" s="13"/>
      <c r="B182" s="226"/>
      <c r="C182" s="227"/>
      <c r="D182" s="209" t="s">
        <v>128</v>
      </c>
      <c r="E182" s="228" t="s">
        <v>20</v>
      </c>
      <c r="F182" s="229" t="s">
        <v>274</v>
      </c>
      <c r="G182" s="227"/>
      <c r="H182" s="230">
        <v>90.640000000000001</v>
      </c>
      <c r="I182" s="231"/>
      <c r="J182" s="227"/>
      <c r="K182" s="227"/>
      <c r="L182" s="232"/>
      <c r="M182" s="233"/>
      <c r="N182" s="234"/>
      <c r="O182" s="234"/>
      <c r="P182" s="234"/>
      <c r="Q182" s="234"/>
      <c r="R182" s="234"/>
      <c r="S182" s="234"/>
      <c r="T182" s="235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6" t="s">
        <v>128</v>
      </c>
      <c r="AU182" s="236" t="s">
        <v>8</v>
      </c>
      <c r="AV182" s="13" t="s">
        <v>83</v>
      </c>
      <c r="AW182" s="13" t="s">
        <v>34</v>
      </c>
      <c r="AX182" s="13" t="s">
        <v>74</v>
      </c>
      <c r="AY182" s="236" t="s">
        <v>116</v>
      </c>
    </row>
    <row r="183" s="15" customFormat="1">
      <c r="A183" s="15"/>
      <c r="B183" s="248"/>
      <c r="C183" s="249"/>
      <c r="D183" s="209" t="s">
        <v>128</v>
      </c>
      <c r="E183" s="250" t="s">
        <v>20</v>
      </c>
      <c r="F183" s="251" t="s">
        <v>194</v>
      </c>
      <c r="G183" s="249"/>
      <c r="H183" s="252">
        <v>90.640000000000001</v>
      </c>
      <c r="I183" s="253"/>
      <c r="J183" s="249"/>
      <c r="K183" s="249"/>
      <c r="L183" s="254"/>
      <c r="M183" s="255"/>
      <c r="N183" s="256"/>
      <c r="O183" s="256"/>
      <c r="P183" s="256"/>
      <c r="Q183" s="256"/>
      <c r="R183" s="256"/>
      <c r="S183" s="256"/>
      <c r="T183" s="257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8" t="s">
        <v>128</v>
      </c>
      <c r="AU183" s="258" t="s">
        <v>8</v>
      </c>
      <c r="AV183" s="15" t="s">
        <v>122</v>
      </c>
      <c r="AW183" s="15" t="s">
        <v>34</v>
      </c>
      <c r="AX183" s="15" t="s">
        <v>8</v>
      </c>
      <c r="AY183" s="258" t="s">
        <v>116</v>
      </c>
    </row>
    <row r="184" s="2" customFormat="1" ht="16.5" customHeight="1">
      <c r="A184" s="39"/>
      <c r="B184" s="40"/>
      <c r="C184" s="197" t="s">
        <v>275</v>
      </c>
      <c r="D184" s="197" t="s">
        <v>117</v>
      </c>
      <c r="E184" s="198" t="s">
        <v>276</v>
      </c>
      <c r="F184" s="199" t="s">
        <v>277</v>
      </c>
      <c r="G184" s="200" t="s">
        <v>251</v>
      </c>
      <c r="H184" s="201">
        <v>1</v>
      </c>
      <c r="I184" s="202"/>
      <c r="J184" s="201">
        <f>ROUND(I184*H184,0)</f>
        <v>0</v>
      </c>
      <c r="K184" s="199" t="s">
        <v>20</v>
      </c>
      <c r="L184" s="45"/>
      <c r="M184" s="203" t="s">
        <v>20</v>
      </c>
      <c r="N184" s="204" t="s">
        <v>45</v>
      </c>
      <c r="O184" s="85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7" t="s">
        <v>122</v>
      </c>
      <c r="AT184" s="207" t="s">
        <v>117</v>
      </c>
      <c r="AU184" s="207" t="s">
        <v>8</v>
      </c>
      <c r="AY184" s="18" t="s">
        <v>116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8" t="s">
        <v>8</v>
      </c>
      <c r="BK184" s="208">
        <f>ROUND(I184*H184,0)</f>
        <v>0</v>
      </c>
      <c r="BL184" s="18" t="s">
        <v>122</v>
      </c>
      <c r="BM184" s="207" t="s">
        <v>278</v>
      </c>
    </row>
    <row r="185" s="2" customFormat="1">
      <c r="A185" s="39"/>
      <c r="B185" s="40"/>
      <c r="C185" s="41"/>
      <c r="D185" s="209" t="s">
        <v>124</v>
      </c>
      <c r="E185" s="41"/>
      <c r="F185" s="210" t="s">
        <v>279</v>
      </c>
      <c r="G185" s="41"/>
      <c r="H185" s="41"/>
      <c r="I185" s="211"/>
      <c r="J185" s="41"/>
      <c r="K185" s="41"/>
      <c r="L185" s="45"/>
      <c r="M185" s="212"/>
      <c r="N185" s="21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124</v>
      </c>
      <c r="AU185" s="18" t="s">
        <v>8</v>
      </c>
    </row>
    <row r="186" s="2" customFormat="1" ht="16.5" customHeight="1">
      <c r="A186" s="39"/>
      <c r="B186" s="40"/>
      <c r="C186" s="197" t="s">
        <v>280</v>
      </c>
      <c r="D186" s="197" t="s">
        <v>117</v>
      </c>
      <c r="E186" s="198" t="s">
        <v>281</v>
      </c>
      <c r="F186" s="199" t="s">
        <v>282</v>
      </c>
      <c r="G186" s="200" t="s">
        <v>251</v>
      </c>
      <c r="H186" s="201">
        <v>4</v>
      </c>
      <c r="I186" s="202"/>
      <c r="J186" s="201">
        <f>ROUND(I186*H186,0)</f>
        <v>0</v>
      </c>
      <c r="K186" s="199" t="s">
        <v>20</v>
      </c>
      <c r="L186" s="45"/>
      <c r="M186" s="203" t="s">
        <v>20</v>
      </c>
      <c r="N186" s="204" t="s">
        <v>45</v>
      </c>
      <c r="O186" s="85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7" t="s">
        <v>122</v>
      </c>
      <c r="AT186" s="207" t="s">
        <v>117</v>
      </c>
      <c r="AU186" s="207" t="s">
        <v>8</v>
      </c>
      <c r="AY186" s="18" t="s">
        <v>116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8" t="s">
        <v>8</v>
      </c>
      <c r="BK186" s="208">
        <f>ROUND(I186*H186,0)</f>
        <v>0</v>
      </c>
      <c r="BL186" s="18" t="s">
        <v>122</v>
      </c>
      <c r="BM186" s="207" t="s">
        <v>283</v>
      </c>
    </row>
    <row r="187" s="2" customFormat="1">
      <c r="A187" s="39"/>
      <c r="B187" s="40"/>
      <c r="C187" s="41"/>
      <c r="D187" s="209" t="s">
        <v>124</v>
      </c>
      <c r="E187" s="41"/>
      <c r="F187" s="210" t="s">
        <v>284</v>
      </c>
      <c r="G187" s="41"/>
      <c r="H187" s="41"/>
      <c r="I187" s="211"/>
      <c r="J187" s="41"/>
      <c r="K187" s="41"/>
      <c r="L187" s="45"/>
      <c r="M187" s="212"/>
      <c r="N187" s="21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124</v>
      </c>
      <c r="AU187" s="18" t="s">
        <v>8</v>
      </c>
    </row>
    <row r="188" s="2" customFormat="1" ht="16.5" customHeight="1">
      <c r="A188" s="39"/>
      <c r="B188" s="40"/>
      <c r="C188" s="197" t="s">
        <v>285</v>
      </c>
      <c r="D188" s="197" t="s">
        <v>117</v>
      </c>
      <c r="E188" s="198" t="s">
        <v>286</v>
      </c>
      <c r="F188" s="199" t="s">
        <v>287</v>
      </c>
      <c r="G188" s="200" t="s">
        <v>251</v>
      </c>
      <c r="H188" s="201">
        <v>1</v>
      </c>
      <c r="I188" s="202"/>
      <c r="J188" s="201">
        <f>ROUND(I188*H188,0)</f>
        <v>0</v>
      </c>
      <c r="K188" s="199" t="s">
        <v>20</v>
      </c>
      <c r="L188" s="45"/>
      <c r="M188" s="203" t="s">
        <v>20</v>
      </c>
      <c r="N188" s="204" t="s">
        <v>45</v>
      </c>
      <c r="O188" s="85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7" t="s">
        <v>122</v>
      </c>
      <c r="AT188" s="207" t="s">
        <v>117</v>
      </c>
      <c r="AU188" s="207" t="s">
        <v>8</v>
      </c>
      <c r="AY188" s="18" t="s">
        <v>116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8" t="s">
        <v>8</v>
      </c>
      <c r="BK188" s="208">
        <f>ROUND(I188*H188,0)</f>
        <v>0</v>
      </c>
      <c r="BL188" s="18" t="s">
        <v>122</v>
      </c>
      <c r="BM188" s="207" t="s">
        <v>288</v>
      </c>
    </row>
    <row r="189" s="2" customFormat="1">
      <c r="A189" s="39"/>
      <c r="B189" s="40"/>
      <c r="C189" s="41"/>
      <c r="D189" s="209" t="s">
        <v>124</v>
      </c>
      <c r="E189" s="41"/>
      <c r="F189" s="210" t="s">
        <v>287</v>
      </c>
      <c r="G189" s="41"/>
      <c r="H189" s="41"/>
      <c r="I189" s="211"/>
      <c r="J189" s="41"/>
      <c r="K189" s="41"/>
      <c r="L189" s="45"/>
      <c r="M189" s="212"/>
      <c r="N189" s="21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124</v>
      </c>
      <c r="AU189" s="18" t="s">
        <v>8</v>
      </c>
    </row>
    <row r="190" s="2" customFormat="1" ht="16.5" customHeight="1">
      <c r="A190" s="39"/>
      <c r="B190" s="40"/>
      <c r="C190" s="197" t="s">
        <v>289</v>
      </c>
      <c r="D190" s="197" t="s">
        <v>117</v>
      </c>
      <c r="E190" s="198" t="s">
        <v>290</v>
      </c>
      <c r="F190" s="199" t="s">
        <v>291</v>
      </c>
      <c r="G190" s="200" t="s">
        <v>251</v>
      </c>
      <c r="H190" s="201">
        <v>3</v>
      </c>
      <c r="I190" s="202"/>
      <c r="J190" s="201">
        <f>ROUND(I190*H190,0)</f>
        <v>0</v>
      </c>
      <c r="K190" s="199" t="s">
        <v>20</v>
      </c>
      <c r="L190" s="45"/>
      <c r="M190" s="203" t="s">
        <v>20</v>
      </c>
      <c r="N190" s="204" t="s">
        <v>45</v>
      </c>
      <c r="O190" s="85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7" t="s">
        <v>122</v>
      </c>
      <c r="AT190" s="207" t="s">
        <v>117</v>
      </c>
      <c r="AU190" s="207" t="s">
        <v>8</v>
      </c>
      <c r="AY190" s="18" t="s">
        <v>116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8" t="s">
        <v>8</v>
      </c>
      <c r="BK190" s="208">
        <f>ROUND(I190*H190,0)</f>
        <v>0</v>
      </c>
      <c r="BL190" s="18" t="s">
        <v>122</v>
      </c>
      <c r="BM190" s="207" t="s">
        <v>292</v>
      </c>
    </row>
    <row r="191" s="2" customFormat="1">
      <c r="A191" s="39"/>
      <c r="B191" s="40"/>
      <c r="C191" s="41"/>
      <c r="D191" s="209" t="s">
        <v>124</v>
      </c>
      <c r="E191" s="41"/>
      <c r="F191" s="210" t="s">
        <v>291</v>
      </c>
      <c r="G191" s="41"/>
      <c r="H191" s="41"/>
      <c r="I191" s="211"/>
      <c r="J191" s="41"/>
      <c r="K191" s="41"/>
      <c r="L191" s="45"/>
      <c r="M191" s="212"/>
      <c r="N191" s="21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124</v>
      </c>
      <c r="AU191" s="18" t="s">
        <v>8</v>
      </c>
    </row>
    <row r="192" s="2" customFormat="1" ht="16.5" customHeight="1">
      <c r="A192" s="39"/>
      <c r="B192" s="40"/>
      <c r="C192" s="197" t="s">
        <v>293</v>
      </c>
      <c r="D192" s="197" t="s">
        <v>117</v>
      </c>
      <c r="E192" s="198" t="s">
        <v>294</v>
      </c>
      <c r="F192" s="199" t="s">
        <v>295</v>
      </c>
      <c r="G192" s="200" t="s">
        <v>251</v>
      </c>
      <c r="H192" s="201">
        <v>1</v>
      </c>
      <c r="I192" s="202"/>
      <c r="J192" s="201">
        <f>ROUND(I192*H192,0)</f>
        <v>0</v>
      </c>
      <c r="K192" s="199" t="s">
        <v>20</v>
      </c>
      <c r="L192" s="45"/>
      <c r="M192" s="203" t="s">
        <v>20</v>
      </c>
      <c r="N192" s="204" t="s">
        <v>45</v>
      </c>
      <c r="O192" s="85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7" t="s">
        <v>122</v>
      </c>
      <c r="AT192" s="207" t="s">
        <v>117</v>
      </c>
      <c r="AU192" s="207" t="s">
        <v>8</v>
      </c>
      <c r="AY192" s="18" t="s">
        <v>116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8" t="s">
        <v>8</v>
      </c>
      <c r="BK192" s="208">
        <f>ROUND(I192*H192,0)</f>
        <v>0</v>
      </c>
      <c r="BL192" s="18" t="s">
        <v>122</v>
      </c>
      <c r="BM192" s="207" t="s">
        <v>296</v>
      </c>
    </row>
    <row r="193" s="2" customFormat="1">
      <c r="A193" s="39"/>
      <c r="B193" s="40"/>
      <c r="C193" s="41"/>
      <c r="D193" s="209" t="s">
        <v>124</v>
      </c>
      <c r="E193" s="41"/>
      <c r="F193" s="210" t="s">
        <v>295</v>
      </c>
      <c r="G193" s="41"/>
      <c r="H193" s="41"/>
      <c r="I193" s="211"/>
      <c r="J193" s="41"/>
      <c r="K193" s="41"/>
      <c r="L193" s="45"/>
      <c r="M193" s="212"/>
      <c r="N193" s="21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124</v>
      </c>
      <c r="AU193" s="18" t="s">
        <v>8</v>
      </c>
    </row>
    <row r="194" s="2" customFormat="1" ht="16.5" customHeight="1">
      <c r="A194" s="39"/>
      <c r="B194" s="40"/>
      <c r="C194" s="197" t="s">
        <v>297</v>
      </c>
      <c r="D194" s="197" t="s">
        <v>117</v>
      </c>
      <c r="E194" s="198" t="s">
        <v>298</v>
      </c>
      <c r="F194" s="199" t="s">
        <v>299</v>
      </c>
      <c r="G194" s="200" t="s">
        <v>251</v>
      </c>
      <c r="H194" s="201">
        <v>3</v>
      </c>
      <c r="I194" s="202"/>
      <c r="J194" s="201">
        <f>ROUND(I194*H194,0)</f>
        <v>0</v>
      </c>
      <c r="K194" s="199" t="s">
        <v>20</v>
      </c>
      <c r="L194" s="45"/>
      <c r="M194" s="203" t="s">
        <v>20</v>
      </c>
      <c r="N194" s="204" t="s">
        <v>45</v>
      </c>
      <c r="O194" s="85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7" t="s">
        <v>122</v>
      </c>
      <c r="AT194" s="207" t="s">
        <v>117</v>
      </c>
      <c r="AU194" s="207" t="s">
        <v>8</v>
      </c>
      <c r="AY194" s="18" t="s">
        <v>116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8" t="s">
        <v>8</v>
      </c>
      <c r="BK194" s="208">
        <f>ROUND(I194*H194,0)</f>
        <v>0</v>
      </c>
      <c r="BL194" s="18" t="s">
        <v>122</v>
      </c>
      <c r="BM194" s="207" t="s">
        <v>300</v>
      </c>
    </row>
    <row r="195" s="2" customFormat="1">
      <c r="A195" s="39"/>
      <c r="B195" s="40"/>
      <c r="C195" s="41"/>
      <c r="D195" s="209" t="s">
        <v>124</v>
      </c>
      <c r="E195" s="41"/>
      <c r="F195" s="210" t="s">
        <v>299</v>
      </c>
      <c r="G195" s="41"/>
      <c r="H195" s="41"/>
      <c r="I195" s="211"/>
      <c r="J195" s="41"/>
      <c r="K195" s="41"/>
      <c r="L195" s="45"/>
      <c r="M195" s="212"/>
      <c r="N195" s="21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124</v>
      </c>
      <c r="AU195" s="18" t="s">
        <v>8</v>
      </c>
    </row>
    <row r="196" s="2" customFormat="1" ht="16.5" customHeight="1">
      <c r="A196" s="39"/>
      <c r="B196" s="40"/>
      <c r="C196" s="197" t="s">
        <v>301</v>
      </c>
      <c r="D196" s="197" t="s">
        <v>117</v>
      </c>
      <c r="E196" s="198" t="s">
        <v>302</v>
      </c>
      <c r="F196" s="199" t="s">
        <v>303</v>
      </c>
      <c r="G196" s="200" t="s">
        <v>251</v>
      </c>
      <c r="H196" s="201">
        <v>2</v>
      </c>
      <c r="I196" s="202"/>
      <c r="J196" s="201">
        <f>ROUND(I196*H196,0)</f>
        <v>0</v>
      </c>
      <c r="K196" s="199" t="s">
        <v>20</v>
      </c>
      <c r="L196" s="45"/>
      <c r="M196" s="203" t="s">
        <v>20</v>
      </c>
      <c r="N196" s="204" t="s">
        <v>45</v>
      </c>
      <c r="O196" s="85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7" t="s">
        <v>122</v>
      </c>
      <c r="AT196" s="207" t="s">
        <v>117</v>
      </c>
      <c r="AU196" s="207" t="s">
        <v>8</v>
      </c>
      <c r="AY196" s="18" t="s">
        <v>116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8" t="s">
        <v>8</v>
      </c>
      <c r="BK196" s="208">
        <f>ROUND(I196*H196,0)</f>
        <v>0</v>
      </c>
      <c r="BL196" s="18" t="s">
        <v>122</v>
      </c>
      <c r="BM196" s="207" t="s">
        <v>304</v>
      </c>
    </row>
    <row r="197" s="2" customFormat="1">
      <c r="A197" s="39"/>
      <c r="B197" s="40"/>
      <c r="C197" s="41"/>
      <c r="D197" s="209" t="s">
        <v>124</v>
      </c>
      <c r="E197" s="41"/>
      <c r="F197" s="210" t="s">
        <v>303</v>
      </c>
      <c r="G197" s="41"/>
      <c r="H197" s="41"/>
      <c r="I197" s="211"/>
      <c r="J197" s="41"/>
      <c r="K197" s="41"/>
      <c r="L197" s="45"/>
      <c r="M197" s="212"/>
      <c r="N197" s="21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124</v>
      </c>
      <c r="AU197" s="18" t="s">
        <v>8</v>
      </c>
    </row>
    <row r="198" s="2" customFormat="1" ht="16.5" customHeight="1">
      <c r="A198" s="39"/>
      <c r="B198" s="40"/>
      <c r="C198" s="197" t="s">
        <v>305</v>
      </c>
      <c r="D198" s="197" t="s">
        <v>117</v>
      </c>
      <c r="E198" s="198" t="s">
        <v>306</v>
      </c>
      <c r="F198" s="199" t="s">
        <v>307</v>
      </c>
      <c r="G198" s="200" t="s">
        <v>251</v>
      </c>
      <c r="H198" s="201">
        <v>4</v>
      </c>
      <c r="I198" s="202"/>
      <c r="J198" s="201">
        <f>ROUND(I198*H198,0)</f>
        <v>0</v>
      </c>
      <c r="K198" s="199" t="s">
        <v>20</v>
      </c>
      <c r="L198" s="45"/>
      <c r="M198" s="203" t="s">
        <v>20</v>
      </c>
      <c r="N198" s="204" t="s">
        <v>45</v>
      </c>
      <c r="O198" s="85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7" t="s">
        <v>122</v>
      </c>
      <c r="AT198" s="207" t="s">
        <v>117</v>
      </c>
      <c r="AU198" s="207" t="s">
        <v>8</v>
      </c>
      <c r="AY198" s="18" t="s">
        <v>116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8" t="s">
        <v>8</v>
      </c>
      <c r="BK198" s="208">
        <f>ROUND(I198*H198,0)</f>
        <v>0</v>
      </c>
      <c r="BL198" s="18" t="s">
        <v>122</v>
      </c>
      <c r="BM198" s="207" t="s">
        <v>308</v>
      </c>
    </row>
    <row r="199" s="2" customFormat="1">
      <c r="A199" s="39"/>
      <c r="B199" s="40"/>
      <c r="C199" s="41"/>
      <c r="D199" s="209" t="s">
        <v>124</v>
      </c>
      <c r="E199" s="41"/>
      <c r="F199" s="210" t="s">
        <v>307</v>
      </c>
      <c r="G199" s="41"/>
      <c r="H199" s="41"/>
      <c r="I199" s="211"/>
      <c r="J199" s="41"/>
      <c r="K199" s="41"/>
      <c r="L199" s="45"/>
      <c r="M199" s="212"/>
      <c r="N199" s="21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124</v>
      </c>
      <c r="AU199" s="18" t="s">
        <v>8</v>
      </c>
    </row>
    <row r="200" s="2" customFormat="1" ht="16.5" customHeight="1">
      <c r="A200" s="39"/>
      <c r="B200" s="40"/>
      <c r="C200" s="197" t="s">
        <v>309</v>
      </c>
      <c r="D200" s="197" t="s">
        <v>117</v>
      </c>
      <c r="E200" s="198" t="s">
        <v>310</v>
      </c>
      <c r="F200" s="199" t="s">
        <v>311</v>
      </c>
      <c r="G200" s="200" t="s">
        <v>251</v>
      </c>
      <c r="H200" s="201">
        <v>2</v>
      </c>
      <c r="I200" s="202"/>
      <c r="J200" s="201">
        <f>ROUND(I200*H200,0)</f>
        <v>0</v>
      </c>
      <c r="K200" s="199" t="s">
        <v>20</v>
      </c>
      <c r="L200" s="45"/>
      <c r="M200" s="203" t="s">
        <v>20</v>
      </c>
      <c r="N200" s="204" t="s">
        <v>45</v>
      </c>
      <c r="O200" s="85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7" t="s">
        <v>122</v>
      </c>
      <c r="AT200" s="207" t="s">
        <v>117</v>
      </c>
      <c r="AU200" s="207" t="s">
        <v>8</v>
      </c>
      <c r="AY200" s="18" t="s">
        <v>116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8" t="s">
        <v>8</v>
      </c>
      <c r="BK200" s="208">
        <f>ROUND(I200*H200,0)</f>
        <v>0</v>
      </c>
      <c r="BL200" s="18" t="s">
        <v>122</v>
      </c>
      <c r="BM200" s="207" t="s">
        <v>312</v>
      </c>
    </row>
    <row r="201" s="2" customFormat="1">
      <c r="A201" s="39"/>
      <c r="B201" s="40"/>
      <c r="C201" s="41"/>
      <c r="D201" s="209" t="s">
        <v>124</v>
      </c>
      <c r="E201" s="41"/>
      <c r="F201" s="210" t="s">
        <v>311</v>
      </c>
      <c r="G201" s="41"/>
      <c r="H201" s="41"/>
      <c r="I201" s="211"/>
      <c r="J201" s="41"/>
      <c r="K201" s="41"/>
      <c r="L201" s="45"/>
      <c r="M201" s="212"/>
      <c r="N201" s="21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124</v>
      </c>
      <c r="AU201" s="18" t="s">
        <v>8</v>
      </c>
    </row>
    <row r="202" s="2" customFormat="1" ht="16.5" customHeight="1">
      <c r="A202" s="39"/>
      <c r="B202" s="40"/>
      <c r="C202" s="197" t="s">
        <v>313</v>
      </c>
      <c r="D202" s="197" t="s">
        <v>117</v>
      </c>
      <c r="E202" s="198" t="s">
        <v>314</v>
      </c>
      <c r="F202" s="199" t="s">
        <v>315</v>
      </c>
      <c r="G202" s="200" t="s">
        <v>316</v>
      </c>
      <c r="H202" s="201">
        <v>1</v>
      </c>
      <c r="I202" s="202"/>
      <c r="J202" s="201">
        <f>ROUND(I202*H202,0)</f>
        <v>0</v>
      </c>
      <c r="K202" s="199" t="s">
        <v>20</v>
      </c>
      <c r="L202" s="45"/>
      <c r="M202" s="203" t="s">
        <v>20</v>
      </c>
      <c r="N202" s="204" t="s">
        <v>45</v>
      </c>
      <c r="O202" s="85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7" t="s">
        <v>122</v>
      </c>
      <c r="AT202" s="207" t="s">
        <v>117</v>
      </c>
      <c r="AU202" s="207" t="s">
        <v>8</v>
      </c>
      <c r="AY202" s="18" t="s">
        <v>116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8" t="s">
        <v>8</v>
      </c>
      <c r="BK202" s="208">
        <f>ROUND(I202*H202,0)</f>
        <v>0</v>
      </c>
      <c r="BL202" s="18" t="s">
        <v>122</v>
      </c>
      <c r="BM202" s="207" t="s">
        <v>317</v>
      </c>
    </row>
    <row r="203" s="2" customFormat="1">
      <c r="A203" s="39"/>
      <c r="B203" s="40"/>
      <c r="C203" s="41"/>
      <c r="D203" s="209" t="s">
        <v>124</v>
      </c>
      <c r="E203" s="41"/>
      <c r="F203" s="210" t="s">
        <v>315</v>
      </c>
      <c r="G203" s="41"/>
      <c r="H203" s="41"/>
      <c r="I203" s="211"/>
      <c r="J203" s="41"/>
      <c r="K203" s="41"/>
      <c r="L203" s="45"/>
      <c r="M203" s="212"/>
      <c r="N203" s="21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124</v>
      </c>
      <c r="AU203" s="18" t="s">
        <v>8</v>
      </c>
    </row>
    <row r="204" s="2" customFormat="1" ht="16.5" customHeight="1">
      <c r="A204" s="39"/>
      <c r="B204" s="40"/>
      <c r="C204" s="197" t="s">
        <v>318</v>
      </c>
      <c r="D204" s="197" t="s">
        <v>117</v>
      </c>
      <c r="E204" s="198" t="s">
        <v>319</v>
      </c>
      <c r="F204" s="199" t="s">
        <v>320</v>
      </c>
      <c r="G204" s="200" t="s">
        <v>316</v>
      </c>
      <c r="H204" s="201">
        <v>2</v>
      </c>
      <c r="I204" s="202"/>
      <c r="J204" s="201">
        <f>ROUND(I204*H204,0)</f>
        <v>0</v>
      </c>
      <c r="K204" s="199" t="s">
        <v>20</v>
      </c>
      <c r="L204" s="45"/>
      <c r="M204" s="203" t="s">
        <v>20</v>
      </c>
      <c r="N204" s="204" t="s">
        <v>45</v>
      </c>
      <c r="O204" s="85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7" t="s">
        <v>122</v>
      </c>
      <c r="AT204" s="207" t="s">
        <v>117</v>
      </c>
      <c r="AU204" s="207" t="s">
        <v>8</v>
      </c>
      <c r="AY204" s="18" t="s">
        <v>116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8" t="s">
        <v>8</v>
      </c>
      <c r="BK204" s="208">
        <f>ROUND(I204*H204,0)</f>
        <v>0</v>
      </c>
      <c r="BL204" s="18" t="s">
        <v>122</v>
      </c>
      <c r="BM204" s="207" t="s">
        <v>321</v>
      </c>
    </row>
    <row r="205" s="2" customFormat="1">
      <c r="A205" s="39"/>
      <c r="B205" s="40"/>
      <c r="C205" s="41"/>
      <c r="D205" s="209" t="s">
        <v>124</v>
      </c>
      <c r="E205" s="41"/>
      <c r="F205" s="210" t="s">
        <v>320</v>
      </c>
      <c r="G205" s="41"/>
      <c r="H205" s="41"/>
      <c r="I205" s="211"/>
      <c r="J205" s="41"/>
      <c r="K205" s="41"/>
      <c r="L205" s="45"/>
      <c r="M205" s="212"/>
      <c r="N205" s="21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124</v>
      </c>
      <c r="AU205" s="18" t="s">
        <v>8</v>
      </c>
    </row>
    <row r="206" s="2" customFormat="1" ht="16.5" customHeight="1">
      <c r="A206" s="39"/>
      <c r="B206" s="40"/>
      <c r="C206" s="197" t="s">
        <v>322</v>
      </c>
      <c r="D206" s="197" t="s">
        <v>117</v>
      </c>
      <c r="E206" s="198" t="s">
        <v>323</v>
      </c>
      <c r="F206" s="199" t="s">
        <v>324</v>
      </c>
      <c r="G206" s="200" t="s">
        <v>251</v>
      </c>
      <c r="H206" s="201">
        <v>1</v>
      </c>
      <c r="I206" s="202"/>
      <c r="J206" s="201">
        <f>ROUND(I206*H206,0)</f>
        <v>0</v>
      </c>
      <c r="K206" s="199" t="s">
        <v>20</v>
      </c>
      <c r="L206" s="45"/>
      <c r="M206" s="203" t="s">
        <v>20</v>
      </c>
      <c r="N206" s="204" t="s">
        <v>45</v>
      </c>
      <c r="O206" s="85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7" t="s">
        <v>122</v>
      </c>
      <c r="AT206" s="207" t="s">
        <v>117</v>
      </c>
      <c r="AU206" s="207" t="s">
        <v>8</v>
      </c>
      <c r="AY206" s="18" t="s">
        <v>116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8" t="s">
        <v>8</v>
      </c>
      <c r="BK206" s="208">
        <f>ROUND(I206*H206,0)</f>
        <v>0</v>
      </c>
      <c r="BL206" s="18" t="s">
        <v>122</v>
      </c>
      <c r="BM206" s="207" t="s">
        <v>325</v>
      </c>
    </row>
    <row r="207" s="2" customFormat="1">
      <c r="A207" s="39"/>
      <c r="B207" s="40"/>
      <c r="C207" s="41"/>
      <c r="D207" s="209" t="s">
        <v>124</v>
      </c>
      <c r="E207" s="41"/>
      <c r="F207" s="210" t="s">
        <v>324</v>
      </c>
      <c r="G207" s="41"/>
      <c r="H207" s="41"/>
      <c r="I207" s="211"/>
      <c r="J207" s="41"/>
      <c r="K207" s="41"/>
      <c r="L207" s="45"/>
      <c r="M207" s="212"/>
      <c r="N207" s="21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124</v>
      </c>
      <c r="AU207" s="18" t="s">
        <v>8</v>
      </c>
    </row>
    <row r="208" s="2" customFormat="1" ht="16.5" customHeight="1">
      <c r="A208" s="39"/>
      <c r="B208" s="40"/>
      <c r="C208" s="197" t="s">
        <v>326</v>
      </c>
      <c r="D208" s="197" t="s">
        <v>117</v>
      </c>
      <c r="E208" s="198" t="s">
        <v>327</v>
      </c>
      <c r="F208" s="199" t="s">
        <v>328</v>
      </c>
      <c r="G208" s="200" t="s">
        <v>251</v>
      </c>
      <c r="H208" s="201">
        <v>3</v>
      </c>
      <c r="I208" s="202"/>
      <c r="J208" s="201">
        <f>ROUND(I208*H208,0)</f>
        <v>0</v>
      </c>
      <c r="K208" s="199" t="s">
        <v>20</v>
      </c>
      <c r="L208" s="45"/>
      <c r="M208" s="203" t="s">
        <v>20</v>
      </c>
      <c r="N208" s="204" t="s">
        <v>45</v>
      </c>
      <c r="O208" s="85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7" t="s">
        <v>122</v>
      </c>
      <c r="AT208" s="207" t="s">
        <v>117</v>
      </c>
      <c r="AU208" s="207" t="s">
        <v>8</v>
      </c>
      <c r="AY208" s="18" t="s">
        <v>116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8" t="s">
        <v>8</v>
      </c>
      <c r="BK208" s="208">
        <f>ROUND(I208*H208,0)</f>
        <v>0</v>
      </c>
      <c r="BL208" s="18" t="s">
        <v>122</v>
      </c>
      <c r="BM208" s="207" t="s">
        <v>329</v>
      </c>
    </row>
    <row r="209" s="2" customFormat="1">
      <c r="A209" s="39"/>
      <c r="B209" s="40"/>
      <c r="C209" s="41"/>
      <c r="D209" s="209" t="s">
        <v>124</v>
      </c>
      <c r="E209" s="41"/>
      <c r="F209" s="210" t="s">
        <v>328</v>
      </c>
      <c r="G209" s="41"/>
      <c r="H209" s="41"/>
      <c r="I209" s="211"/>
      <c r="J209" s="41"/>
      <c r="K209" s="41"/>
      <c r="L209" s="45"/>
      <c r="M209" s="212"/>
      <c r="N209" s="21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124</v>
      </c>
      <c r="AU209" s="18" t="s">
        <v>8</v>
      </c>
    </row>
    <row r="210" s="2" customFormat="1" ht="16.5" customHeight="1">
      <c r="A210" s="39"/>
      <c r="B210" s="40"/>
      <c r="C210" s="197" t="s">
        <v>330</v>
      </c>
      <c r="D210" s="197" t="s">
        <v>117</v>
      </c>
      <c r="E210" s="198" t="s">
        <v>331</v>
      </c>
      <c r="F210" s="199" t="s">
        <v>332</v>
      </c>
      <c r="G210" s="200" t="s">
        <v>238</v>
      </c>
      <c r="H210" s="201">
        <v>3.3999999999999999</v>
      </c>
      <c r="I210" s="202"/>
      <c r="J210" s="201">
        <f>ROUND(I210*H210,0)</f>
        <v>0</v>
      </c>
      <c r="K210" s="199" t="s">
        <v>20</v>
      </c>
      <c r="L210" s="45"/>
      <c r="M210" s="203" t="s">
        <v>20</v>
      </c>
      <c r="N210" s="204" t="s">
        <v>45</v>
      </c>
      <c r="O210" s="85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7" t="s">
        <v>122</v>
      </c>
      <c r="AT210" s="207" t="s">
        <v>117</v>
      </c>
      <c r="AU210" s="207" t="s">
        <v>8</v>
      </c>
      <c r="AY210" s="18" t="s">
        <v>116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8" t="s">
        <v>8</v>
      </c>
      <c r="BK210" s="208">
        <f>ROUND(I210*H210,0)</f>
        <v>0</v>
      </c>
      <c r="BL210" s="18" t="s">
        <v>122</v>
      </c>
      <c r="BM210" s="207" t="s">
        <v>333</v>
      </c>
    </row>
    <row r="211" s="2" customFormat="1">
      <c r="A211" s="39"/>
      <c r="B211" s="40"/>
      <c r="C211" s="41"/>
      <c r="D211" s="209" t="s">
        <v>124</v>
      </c>
      <c r="E211" s="41"/>
      <c r="F211" s="210" t="s">
        <v>332</v>
      </c>
      <c r="G211" s="41"/>
      <c r="H211" s="41"/>
      <c r="I211" s="211"/>
      <c r="J211" s="41"/>
      <c r="K211" s="41"/>
      <c r="L211" s="45"/>
      <c r="M211" s="212"/>
      <c r="N211" s="21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124</v>
      </c>
      <c r="AU211" s="18" t="s">
        <v>8</v>
      </c>
    </row>
    <row r="212" s="2" customFormat="1" ht="16.5" customHeight="1">
      <c r="A212" s="39"/>
      <c r="B212" s="40"/>
      <c r="C212" s="197" t="s">
        <v>334</v>
      </c>
      <c r="D212" s="197" t="s">
        <v>117</v>
      </c>
      <c r="E212" s="198" t="s">
        <v>335</v>
      </c>
      <c r="F212" s="199" t="s">
        <v>336</v>
      </c>
      <c r="G212" s="200" t="s">
        <v>316</v>
      </c>
      <c r="H212" s="201">
        <v>1</v>
      </c>
      <c r="I212" s="202"/>
      <c r="J212" s="201">
        <f>ROUND(I212*H212,0)</f>
        <v>0</v>
      </c>
      <c r="K212" s="199" t="s">
        <v>20</v>
      </c>
      <c r="L212" s="45"/>
      <c r="M212" s="203" t="s">
        <v>20</v>
      </c>
      <c r="N212" s="204" t="s">
        <v>45</v>
      </c>
      <c r="O212" s="85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7" t="s">
        <v>122</v>
      </c>
      <c r="AT212" s="207" t="s">
        <v>117</v>
      </c>
      <c r="AU212" s="207" t="s">
        <v>8</v>
      </c>
      <c r="AY212" s="18" t="s">
        <v>116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8" t="s">
        <v>8</v>
      </c>
      <c r="BK212" s="208">
        <f>ROUND(I212*H212,0)</f>
        <v>0</v>
      </c>
      <c r="BL212" s="18" t="s">
        <v>122</v>
      </c>
      <c r="BM212" s="207" t="s">
        <v>337</v>
      </c>
    </row>
    <row r="213" s="2" customFormat="1">
      <c r="A213" s="39"/>
      <c r="B213" s="40"/>
      <c r="C213" s="41"/>
      <c r="D213" s="209" t="s">
        <v>124</v>
      </c>
      <c r="E213" s="41"/>
      <c r="F213" s="210" t="s">
        <v>338</v>
      </c>
      <c r="G213" s="41"/>
      <c r="H213" s="41"/>
      <c r="I213" s="211"/>
      <c r="J213" s="41"/>
      <c r="K213" s="41"/>
      <c r="L213" s="45"/>
      <c r="M213" s="212"/>
      <c r="N213" s="21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124</v>
      </c>
      <c r="AU213" s="18" t="s">
        <v>8</v>
      </c>
    </row>
    <row r="214" s="2" customFormat="1" ht="16.5" customHeight="1">
      <c r="A214" s="39"/>
      <c r="B214" s="40"/>
      <c r="C214" s="197" t="s">
        <v>339</v>
      </c>
      <c r="D214" s="197" t="s">
        <v>117</v>
      </c>
      <c r="E214" s="198" t="s">
        <v>340</v>
      </c>
      <c r="F214" s="199" t="s">
        <v>341</v>
      </c>
      <c r="G214" s="200" t="s">
        <v>316</v>
      </c>
      <c r="H214" s="201">
        <v>2</v>
      </c>
      <c r="I214" s="202"/>
      <c r="J214" s="201">
        <f>ROUND(I214*H214,0)</f>
        <v>0</v>
      </c>
      <c r="K214" s="199" t="s">
        <v>20</v>
      </c>
      <c r="L214" s="45"/>
      <c r="M214" s="203" t="s">
        <v>20</v>
      </c>
      <c r="N214" s="204" t="s">
        <v>45</v>
      </c>
      <c r="O214" s="85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7" t="s">
        <v>122</v>
      </c>
      <c r="AT214" s="207" t="s">
        <v>117</v>
      </c>
      <c r="AU214" s="207" t="s">
        <v>8</v>
      </c>
      <c r="AY214" s="18" t="s">
        <v>116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8" t="s">
        <v>8</v>
      </c>
      <c r="BK214" s="208">
        <f>ROUND(I214*H214,0)</f>
        <v>0</v>
      </c>
      <c r="BL214" s="18" t="s">
        <v>122</v>
      </c>
      <c r="BM214" s="207" t="s">
        <v>342</v>
      </c>
    </row>
    <row r="215" s="2" customFormat="1">
      <c r="A215" s="39"/>
      <c r="B215" s="40"/>
      <c r="C215" s="41"/>
      <c r="D215" s="209" t="s">
        <v>124</v>
      </c>
      <c r="E215" s="41"/>
      <c r="F215" s="210" t="s">
        <v>341</v>
      </c>
      <c r="G215" s="41"/>
      <c r="H215" s="41"/>
      <c r="I215" s="211"/>
      <c r="J215" s="41"/>
      <c r="K215" s="41"/>
      <c r="L215" s="45"/>
      <c r="M215" s="212"/>
      <c r="N215" s="21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8</v>
      </c>
    </row>
    <row r="216" s="2" customFormat="1" ht="21.75" customHeight="1">
      <c r="A216" s="39"/>
      <c r="B216" s="40"/>
      <c r="C216" s="197" t="s">
        <v>9</v>
      </c>
      <c r="D216" s="197" t="s">
        <v>117</v>
      </c>
      <c r="E216" s="198" t="s">
        <v>343</v>
      </c>
      <c r="F216" s="199" t="s">
        <v>344</v>
      </c>
      <c r="G216" s="200" t="s">
        <v>238</v>
      </c>
      <c r="H216" s="201">
        <v>3.3999999999999999</v>
      </c>
      <c r="I216" s="202"/>
      <c r="J216" s="201">
        <f>ROUND(I216*H216,0)</f>
        <v>0</v>
      </c>
      <c r="K216" s="199" t="s">
        <v>121</v>
      </c>
      <c r="L216" s="45"/>
      <c r="M216" s="203" t="s">
        <v>20</v>
      </c>
      <c r="N216" s="204" t="s">
        <v>45</v>
      </c>
      <c r="O216" s="85"/>
      <c r="P216" s="205">
        <f>O216*H216</f>
        <v>0</v>
      </c>
      <c r="Q216" s="205">
        <v>8.0000000000000007E-05</v>
      </c>
      <c r="R216" s="205">
        <f>Q216*H216</f>
        <v>0.000272</v>
      </c>
      <c r="S216" s="205">
        <v>0</v>
      </c>
      <c r="T216" s="20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7" t="s">
        <v>122</v>
      </c>
      <c r="AT216" s="207" t="s">
        <v>117</v>
      </c>
      <c r="AU216" s="207" t="s">
        <v>8</v>
      </c>
      <c r="AY216" s="18" t="s">
        <v>116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8" t="s">
        <v>8</v>
      </c>
      <c r="BK216" s="208">
        <f>ROUND(I216*H216,0)</f>
        <v>0</v>
      </c>
      <c r="BL216" s="18" t="s">
        <v>122</v>
      </c>
      <c r="BM216" s="207" t="s">
        <v>345</v>
      </c>
    </row>
    <row r="217" s="2" customFormat="1">
      <c r="A217" s="39"/>
      <c r="B217" s="40"/>
      <c r="C217" s="41"/>
      <c r="D217" s="209" t="s">
        <v>124</v>
      </c>
      <c r="E217" s="41"/>
      <c r="F217" s="210" t="s">
        <v>346</v>
      </c>
      <c r="G217" s="41"/>
      <c r="H217" s="41"/>
      <c r="I217" s="211"/>
      <c r="J217" s="41"/>
      <c r="K217" s="41"/>
      <c r="L217" s="45"/>
      <c r="M217" s="212"/>
      <c r="N217" s="21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124</v>
      </c>
      <c r="AU217" s="18" t="s">
        <v>8</v>
      </c>
    </row>
    <row r="218" s="2" customFormat="1">
      <c r="A218" s="39"/>
      <c r="B218" s="40"/>
      <c r="C218" s="41"/>
      <c r="D218" s="214" t="s">
        <v>126</v>
      </c>
      <c r="E218" s="41"/>
      <c r="F218" s="215" t="s">
        <v>347</v>
      </c>
      <c r="G218" s="41"/>
      <c r="H218" s="41"/>
      <c r="I218" s="211"/>
      <c r="J218" s="41"/>
      <c r="K218" s="41"/>
      <c r="L218" s="45"/>
      <c r="M218" s="212"/>
      <c r="N218" s="213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126</v>
      </c>
      <c r="AU218" s="18" t="s">
        <v>8</v>
      </c>
    </row>
    <row r="219" s="13" customFormat="1">
      <c r="A219" s="13"/>
      <c r="B219" s="226"/>
      <c r="C219" s="227"/>
      <c r="D219" s="209" t="s">
        <v>128</v>
      </c>
      <c r="E219" s="228" t="s">
        <v>20</v>
      </c>
      <c r="F219" s="229" t="s">
        <v>348</v>
      </c>
      <c r="G219" s="227"/>
      <c r="H219" s="230">
        <v>3.3999999999999999</v>
      </c>
      <c r="I219" s="231"/>
      <c r="J219" s="227"/>
      <c r="K219" s="227"/>
      <c r="L219" s="232"/>
      <c r="M219" s="233"/>
      <c r="N219" s="234"/>
      <c r="O219" s="234"/>
      <c r="P219" s="234"/>
      <c r="Q219" s="234"/>
      <c r="R219" s="234"/>
      <c r="S219" s="234"/>
      <c r="T219" s="23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6" t="s">
        <v>128</v>
      </c>
      <c r="AU219" s="236" t="s">
        <v>8</v>
      </c>
      <c r="AV219" s="13" t="s">
        <v>83</v>
      </c>
      <c r="AW219" s="13" t="s">
        <v>34</v>
      </c>
      <c r="AX219" s="13" t="s">
        <v>8</v>
      </c>
      <c r="AY219" s="236" t="s">
        <v>116</v>
      </c>
    </row>
    <row r="220" s="2" customFormat="1" ht="16.5" customHeight="1">
      <c r="A220" s="39"/>
      <c r="B220" s="40"/>
      <c r="C220" s="197" t="s">
        <v>349</v>
      </c>
      <c r="D220" s="197" t="s">
        <v>117</v>
      </c>
      <c r="E220" s="198" t="s">
        <v>350</v>
      </c>
      <c r="F220" s="199" t="s">
        <v>351</v>
      </c>
      <c r="G220" s="200" t="s">
        <v>238</v>
      </c>
      <c r="H220" s="201">
        <v>9.1999999999999993</v>
      </c>
      <c r="I220" s="202"/>
      <c r="J220" s="201">
        <f>ROUND(I220*H220,0)</f>
        <v>0</v>
      </c>
      <c r="K220" s="199" t="s">
        <v>121</v>
      </c>
      <c r="L220" s="45"/>
      <c r="M220" s="203" t="s">
        <v>20</v>
      </c>
      <c r="N220" s="204" t="s">
        <v>45</v>
      </c>
      <c r="O220" s="85"/>
      <c r="P220" s="205">
        <f>O220*H220</f>
        <v>0</v>
      </c>
      <c r="Q220" s="205">
        <v>1.0000000000000001E-05</v>
      </c>
      <c r="R220" s="205">
        <f>Q220*H220</f>
        <v>9.2E-05</v>
      </c>
      <c r="S220" s="205">
        <v>0</v>
      </c>
      <c r="T220" s="20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7" t="s">
        <v>122</v>
      </c>
      <c r="AT220" s="207" t="s">
        <v>117</v>
      </c>
      <c r="AU220" s="207" t="s">
        <v>8</v>
      </c>
      <c r="AY220" s="18" t="s">
        <v>116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8" t="s">
        <v>8</v>
      </c>
      <c r="BK220" s="208">
        <f>ROUND(I220*H220,0)</f>
        <v>0</v>
      </c>
      <c r="BL220" s="18" t="s">
        <v>122</v>
      </c>
      <c r="BM220" s="207" t="s">
        <v>352</v>
      </c>
    </row>
    <row r="221" s="2" customFormat="1">
      <c r="A221" s="39"/>
      <c r="B221" s="40"/>
      <c r="C221" s="41"/>
      <c r="D221" s="209" t="s">
        <v>124</v>
      </c>
      <c r="E221" s="41"/>
      <c r="F221" s="210" t="s">
        <v>353</v>
      </c>
      <c r="G221" s="41"/>
      <c r="H221" s="41"/>
      <c r="I221" s="211"/>
      <c r="J221" s="41"/>
      <c r="K221" s="41"/>
      <c r="L221" s="45"/>
      <c r="M221" s="212"/>
      <c r="N221" s="21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124</v>
      </c>
      <c r="AU221" s="18" t="s">
        <v>8</v>
      </c>
    </row>
    <row r="222" s="2" customFormat="1">
      <c r="A222" s="39"/>
      <c r="B222" s="40"/>
      <c r="C222" s="41"/>
      <c r="D222" s="214" t="s">
        <v>126</v>
      </c>
      <c r="E222" s="41"/>
      <c r="F222" s="215" t="s">
        <v>354</v>
      </c>
      <c r="G222" s="41"/>
      <c r="H222" s="41"/>
      <c r="I222" s="211"/>
      <c r="J222" s="41"/>
      <c r="K222" s="41"/>
      <c r="L222" s="45"/>
      <c r="M222" s="212"/>
      <c r="N222" s="213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126</v>
      </c>
      <c r="AU222" s="18" t="s">
        <v>8</v>
      </c>
    </row>
    <row r="223" s="13" customFormat="1">
      <c r="A223" s="13"/>
      <c r="B223" s="226"/>
      <c r="C223" s="227"/>
      <c r="D223" s="209" t="s">
        <v>128</v>
      </c>
      <c r="E223" s="228" t="s">
        <v>20</v>
      </c>
      <c r="F223" s="229" t="s">
        <v>242</v>
      </c>
      <c r="G223" s="227"/>
      <c r="H223" s="230">
        <v>9.1999999999999993</v>
      </c>
      <c r="I223" s="231"/>
      <c r="J223" s="227"/>
      <c r="K223" s="227"/>
      <c r="L223" s="232"/>
      <c r="M223" s="233"/>
      <c r="N223" s="234"/>
      <c r="O223" s="234"/>
      <c r="P223" s="234"/>
      <c r="Q223" s="234"/>
      <c r="R223" s="234"/>
      <c r="S223" s="234"/>
      <c r="T223" s="23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6" t="s">
        <v>128</v>
      </c>
      <c r="AU223" s="236" t="s">
        <v>8</v>
      </c>
      <c r="AV223" s="13" t="s">
        <v>83</v>
      </c>
      <c r="AW223" s="13" t="s">
        <v>34</v>
      </c>
      <c r="AX223" s="13" t="s">
        <v>8</v>
      </c>
      <c r="AY223" s="236" t="s">
        <v>116</v>
      </c>
    </row>
    <row r="224" s="2" customFormat="1" ht="21.75" customHeight="1">
      <c r="A224" s="39"/>
      <c r="B224" s="40"/>
      <c r="C224" s="197" t="s">
        <v>355</v>
      </c>
      <c r="D224" s="197" t="s">
        <v>117</v>
      </c>
      <c r="E224" s="198" t="s">
        <v>356</v>
      </c>
      <c r="F224" s="199" t="s">
        <v>357</v>
      </c>
      <c r="G224" s="200" t="s">
        <v>238</v>
      </c>
      <c r="H224" s="201">
        <v>27.100000000000001</v>
      </c>
      <c r="I224" s="202"/>
      <c r="J224" s="201">
        <f>ROUND(I224*H224,0)</f>
        <v>0</v>
      </c>
      <c r="K224" s="199" t="s">
        <v>121</v>
      </c>
      <c r="L224" s="45"/>
      <c r="M224" s="203" t="s">
        <v>20</v>
      </c>
      <c r="N224" s="204" t="s">
        <v>45</v>
      </c>
      <c r="O224" s="85"/>
      <c r="P224" s="205">
        <f>O224*H224</f>
        <v>0</v>
      </c>
      <c r="Q224" s="205">
        <v>2.0000000000000002E-05</v>
      </c>
      <c r="R224" s="205">
        <f>Q224*H224</f>
        <v>0.00054200000000000006</v>
      </c>
      <c r="S224" s="205">
        <v>0</v>
      </c>
      <c r="T224" s="20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7" t="s">
        <v>122</v>
      </c>
      <c r="AT224" s="207" t="s">
        <v>117</v>
      </c>
      <c r="AU224" s="207" t="s">
        <v>8</v>
      </c>
      <c r="AY224" s="18" t="s">
        <v>116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8" t="s">
        <v>8</v>
      </c>
      <c r="BK224" s="208">
        <f>ROUND(I224*H224,0)</f>
        <v>0</v>
      </c>
      <c r="BL224" s="18" t="s">
        <v>122</v>
      </c>
      <c r="BM224" s="207" t="s">
        <v>358</v>
      </c>
    </row>
    <row r="225" s="2" customFormat="1">
      <c r="A225" s="39"/>
      <c r="B225" s="40"/>
      <c r="C225" s="41"/>
      <c r="D225" s="209" t="s">
        <v>124</v>
      </c>
      <c r="E225" s="41"/>
      <c r="F225" s="210" t="s">
        <v>359</v>
      </c>
      <c r="G225" s="41"/>
      <c r="H225" s="41"/>
      <c r="I225" s="211"/>
      <c r="J225" s="41"/>
      <c r="K225" s="41"/>
      <c r="L225" s="45"/>
      <c r="M225" s="212"/>
      <c r="N225" s="21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124</v>
      </c>
      <c r="AU225" s="18" t="s">
        <v>8</v>
      </c>
    </row>
    <row r="226" s="2" customFormat="1">
      <c r="A226" s="39"/>
      <c r="B226" s="40"/>
      <c r="C226" s="41"/>
      <c r="D226" s="214" t="s">
        <v>126</v>
      </c>
      <c r="E226" s="41"/>
      <c r="F226" s="215" t="s">
        <v>360</v>
      </c>
      <c r="G226" s="41"/>
      <c r="H226" s="41"/>
      <c r="I226" s="211"/>
      <c r="J226" s="41"/>
      <c r="K226" s="41"/>
      <c r="L226" s="45"/>
      <c r="M226" s="212"/>
      <c r="N226" s="213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126</v>
      </c>
      <c r="AU226" s="18" t="s">
        <v>8</v>
      </c>
    </row>
    <row r="227" s="2" customFormat="1" ht="21.75" customHeight="1">
      <c r="A227" s="39"/>
      <c r="B227" s="40"/>
      <c r="C227" s="197" t="s">
        <v>361</v>
      </c>
      <c r="D227" s="197" t="s">
        <v>117</v>
      </c>
      <c r="E227" s="198" t="s">
        <v>362</v>
      </c>
      <c r="F227" s="199" t="s">
        <v>363</v>
      </c>
      <c r="G227" s="200" t="s">
        <v>238</v>
      </c>
      <c r="H227" s="201">
        <v>89.299999999999997</v>
      </c>
      <c r="I227" s="202"/>
      <c r="J227" s="201">
        <f>ROUND(I227*H227,0)</f>
        <v>0</v>
      </c>
      <c r="K227" s="199" t="s">
        <v>121</v>
      </c>
      <c r="L227" s="45"/>
      <c r="M227" s="203" t="s">
        <v>20</v>
      </c>
      <c r="N227" s="204" t="s">
        <v>45</v>
      </c>
      <c r="O227" s="85"/>
      <c r="P227" s="205">
        <f>O227*H227</f>
        <v>0</v>
      </c>
      <c r="Q227" s="205">
        <v>3.0000000000000001E-05</v>
      </c>
      <c r="R227" s="205">
        <f>Q227*H227</f>
        <v>0.002679</v>
      </c>
      <c r="S227" s="205">
        <v>0</v>
      </c>
      <c r="T227" s="206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07" t="s">
        <v>122</v>
      </c>
      <c r="AT227" s="207" t="s">
        <v>117</v>
      </c>
      <c r="AU227" s="207" t="s">
        <v>8</v>
      </c>
      <c r="AY227" s="18" t="s">
        <v>116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8" t="s">
        <v>8</v>
      </c>
      <c r="BK227" s="208">
        <f>ROUND(I227*H227,0)</f>
        <v>0</v>
      </c>
      <c r="BL227" s="18" t="s">
        <v>122</v>
      </c>
      <c r="BM227" s="207" t="s">
        <v>364</v>
      </c>
    </row>
    <row r="228" s="2" customFormat="1">
      <c r="A228" s="39"/>
      <c r="B228" s="40"/>
      <c r="C228" s="41"/>
      <c r="D228" s="209" t="s">
        <v>124</v>
      </c>
      <c r="E228" s="41"/>
      <c r="F228" s="210" t="s">
        <v>365</v>
      </c>
      <c r="G228" s="41"/>
      <c r="H228" s="41"/>
      <c r="I228" s="211"/>
      <c r="J228" s="41"/>
      <c r="K228" s="41"/>
      <c r="L228" s="45"/>
      <c r="M228" s="212"/>
      <c r="N228" s="213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124</v>
      </c>
      <c r="AU228" s="18" t="s">
        <v>8</v>
      </c>
    </row>
    <row r="229" s="2" customFormat="1">
      <c r="A229" s="39"/>
      <c r="B229" s="40"/>
      <c r="C229" s="41"/>
      <c r="D229" s="214" t="s">
        <v>126</v>
      </c>
      <c r="E229" s="41"/>
      <c r="F229" s="215" t="s">
        <v>366</v>
      </c>
      <c r="G229" s="41"/>
      <c r="H229" s="41"/>
      <c r="I229" s="211"/>
      <c r="J229" s="41"/>
      <c r="K229" s="41"/>
      <c r="L229" s="45"/>
      <c r="M229" s="212"/>
      <c r="N229" s="21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126</v>
      </c>
      <c r="AU229" s="18" t="s">
        <v>8</v>
      </c>
    </row>
    <row r="230" s="2" customFormat="1" ht="16.5" customHeight="1">
      <c r="A230" s="39"/>
      <c r="B230" s="40"/>
      <c r="C230" s="197" t="s">
        <v>367</v>
      </c>
      <c r="D230" s="197" t="s">
        <v>117</v>
      </c>
      <c r="E230" s="198" t="s">
        <v>368</v>
      </c>
      <c r="F230" s="199" t="s">
        <v>369</v>
      </c>
      <c r="G230" s="200" t="s">
        <v>370</v>
      </c>
      <c r="H230" s="201">
        <v>11</v>
      </c>
      <c r="I230" s="202"/>
      <c r="J230" s="201">
        <f>ROUND(I230*H230,0)</f>
        <v>0</v>
      </c>
      <c r="K230" s="199" t="s">
        <v>121</v>
      </c>
      <c r="L230" s="45"/>
      <c r="M230" s="203" t="s">
        <v>20</v>
      </c>
      <c r="N230" s="204" t="s">
        <v>45</v>
      </c>
      <c r="O230" s="85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7" t="s">
        <v>122</v>
      </c>
      <c r="AT230" s="207" t="s">
        <v>117</v>
      </c>
      <c r="AU230" s="207" t="s">
        <v>8</v>
      </c>
      <c r="AY230" s="18" t="s">
        <v>116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8" t="s">
        <v>8</v>
      </c>
      <c r="BK230" s="208">
        <f>ROUND(I230*H230,0)</f>
        <v>0</v>
      </c>
      <c r="BL230" s="18" t="s">
        <v>122</v>
      </c>
      <c r="BM230" s="207" t="s">
        <v>371</v>
      </c>
    </row>
    <row r="231" s="2" customFormat="1">
      <c r="A231" s="39"/>
      <c r="B231" s="40"/>
      <c r="C231" s="41"/>
      <c r="D231" s="209" t="s">
        <v>124</v>
      </c>
      <c r="E231" s="41"/>
      <c r="F231" s="210" t="s">
        <v>372</v>
      </c>
      <c r="G231" s="41"/>
      <c r="H231" s="41"/>
      <c r="I231" s="211"/>
      <c r="J231" s="41"/>
      <c r="K231" s="41"/>
      <c r="L231" s="45"/>
      <c r="M231" s="212"/>
      <c r="N231" s="21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124</v>
      </c>
      <c r="AU231" s="18" t="s">
        <v>8</v>
      </c>
    </row>
    <row r="232" s="2" customFormat="1">
      <c r="A232" s="39"/>
      <c r="B232" s="40"/>
      <c r="C232" s="41"/>
      <c r="D232" s="214" t="s">
        <v>126</v>
      </c>
      <c r="E232" s="41"/>
      <c r="F232" s="215" t="s">
        <v>373</v>
      </c>
      <c r="G232" s="41"/>
      <c r="H232" s="41"/>
      <c r="I232" s="211"/>
      <c r="J232" s="41"/>
      <c r="K232" s="41"/>
      <c r="L232" s="45"/>
      <c r="M232" s="212"/>
      <c r="N232" s="213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126</v>
      </c>
      <c r="AU232" s="18" t="s">
        <v>8</v>
      </c>
    </row>
    <row r="233" s="2" customFormat="1" ht="16.5" customHeight="1">
      <c r="A233" s="39"/>
      <c r="B233" s="40"/>
      <c r="C233" s="197" t="s">
        <v>7</v>
      </c>
      <c r="D233" s="197" t="s">
        <v>117</v>
      </c>
      <c r="E233" s="198" t="s">
        <v>374</v>
      </c>
      <c r="F233" s="199" t="s">
        <v>375</v>
      </c>
      <c r="G233" s="200" t="s">
        <v>370</v>
      </c>
      <c r="H233" s="201">
        <v>1</v>
      </c>
      <c r="I233" s="202"/>
      <c r="J233" s="201">
        <f>ROUND(I233*H233,0)</f>
        <v>0</v>
      </c>
      <c r="K233" s="199" t="s">
        <v>121</v>
      </c>
      <c r="L233" s="45"/>
      <c r="M233" s="203" t="s">
        <v>20</v>
      </c>
      <c r="N233" s="204" t="s">
        <v>45</v>
      </c>
      <c r="O233" s="85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07" t="s">
        <v>122</v>
      </c>
      <c r="AT233" s="207" t="s">
        <v>117</v>
      </c>
      <c r="AU233" s="207" t="s">
        <v>8</v>
      </c>
      <c r="AY233" s="18" t="s">
        <v>116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8" t="s">
        <v>8</v>
      </c>
      <c r="BK233" s="208">
        <f>ROUND(I233*H233,0)</f>
        <v>0</v>
      </c>
      <c r="BL233" s="18" t="s">
        <v>122</v>
      </c>
      <c r="BM233" s="207" t="s">
        <v>376</v>
      </c>
    </row>
    <row r="234" s="2" customFormat="1">
      <c r="A234" s="39"/>
      <c r="B234" s="40"/>
      <c r="C234" s="41"/>
      <c r="D234" s="209" t="s">
        <v>124</v>
      </c>
      <c r="E234" s="41"/>
      <c r="F234" s="210" t="s">
        <v>377</v>
      </c>
      <c r="G234" s="41"/>
      <c r="H234" s="41"/>
      <c r="I234" s="211"/>
      <c r="J234" s="41"/>
      <c r="K234" s="41"/>
      <c r="L234" s="45"/>
      <c r="M234" s="212"/>
      <c r="N234" s="213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124</v>
      </c>
      <c r="AU234" s="18" t="s">
        <v>8</v>
      </c>
    </row>
    <row r="235" s="2" customFormat="1">
      <c r="A235" s="39"/>
      <c r="B235" s="40"/>
      <c r="C235" s="41"/>
      <c r="D235" s="214" t="s">
        <v>126</v>
      </c>
      <c r="E235" s="41"/>
      <c r="F235" s="215" t="s">
        <v>378</v>
      </c>
      <c r="G235" s="41"/>
      <c r="H235" s="41"/>
      <c r="I235" s="211"/>
      <c r="J235" s="41"/>
      <c r="K235" s="41"/>
      <c r="L235" s="45"/>
      <c r="M235" s="212"/>
      <c r="N235" s="21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126</v>
      </c>
      <c r="AU235" s="18" t="s">
        <v>8</v>
      </c>
    </row>
    <row r="236" s="2" customFormat="1" ht="16.5" customHeight="1">
      <c r="A236" s="39"/>
      <c r="B236" s="40"/>
      <c r="C236" s="197" t="s">
        <v>379</v>
      </c>
      <c r="D236" s="197" t="s">
        <v>117</v>
      </c>
      <c r="E236" s="198" t="s">
        <v>380</v>
      </c>
      <c r="F236" s="199" t="s">
        <v>381</v>
      </c>
      <c r="G236" s="200" t="s">
        <v>370</v>
      </c>
      <c r="H236" s="201">
        <v>4</v>
      </c>
      <c r="I236" s="202"/>
      <c r="J236" s="201">
        <f>ROUND(I236*H236,0)</f>
        <v>0</v>
      </c>
      <c r="K236" s="199" t="s">
        <v>121</v>
      </c>
      <c r="L236" s="45"/>
      <c r="M236" s="203" t="s">
        <v>20</v>
      </c>
      <c r="N236" s="204" t="s">
        <v>45</v>
      </c>
      <c r="O236" s="85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7" t="s">
        <v>122</v>
      </c>
      <c r="AT236" s="207" t="s">
        <v>117</v>
      </c>
      <c r="AU236" s="207" t="s">
        <v>8</v>
      </c>
      <c r="AY236" s="18" t="s">
        <v>116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8" t="s">
        <v>8</v>
      </c>
      <c r="BK236" s="208">
        <f>ROUND(I236*H236,0)</f>
        <v>0</v>
      </c>
      <c r="BL236" s="18" t="s">
        <v>122</v>
      </c>
      <c r="BM236" s="207" t="s">
        <v>382</v>
      </c>
    </row>
    <row r="237" s="2" customFormat="1">
      <c r="A237" s="39"/>
      <c r="B237" s="40"/>
      <c r="C237" s="41"/>
      <c r="D237" s="209" t="s">
        <v>124</v>
      </c>
      <c r="E237" s="41"/>
      <c r="F237" s="210" t="s">
        <v>383</v>
      </c>
      <c r="G237" s="41"/>
      <c r="H237" s="41"/>
      <c r="I237" s="211"/>
      <c r="J237" s="41"/>
      <c r="K237" s="41"/>
      <c r="L237" s="45"/>
      <c r="M237" s="212"/>
      <c r="N237" s="21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124</v>
      </c>
      <c r="AU237" s="18" t="s">
        <v>8</v>
      </c>
    </row>
    <row r="238" s="2" customFormat="1">
      <c r="A238" s="39"/>
      <c r="B238" s="40"/>
      <c r="C238" s="41"/>
      <c r="D238" s="214" t="s">
        <v>126</v>
      </c>
      <c r="E238" s="41"/>
      <c r="F238" s="215" t="s">
        <v>384</v>
      </c>
      <c r="G238" s="41"/>
      <c r="H238" s="41"/>
      <c r="I238" s="211"/>
      <c r="J238" s="41"/>
      <c r="K238" s="41"/>
      <c r="L238" s="45"/>
      <c r="M238" s="212"/>
      <c r="N238" s="213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126</v>
      </c>
      <c r="AU238" s="18" t="s">
        <v>8</v>
      </c>
    </row>
    <row r="239" s="2" customFormat="1" ht="16.5" customHeight="1">
      <c r="A239" s="39"/>
      <c r="B239" s="40"/>
      <c r="C239" s="197" t="s">
        <v>385</v>
      </c>
      <c r="D239" s="197" t="s">
        <v>117</v>
      </c>
      <c r="E239" s="198" t="s">
        <v>386</v>
      </c>
      <c r="F239" s="199" t="s">
        <v>387</v>
      </c>
      <c r="G239" s="200" t="s">
        <v>238</v>
      </c>
      <c r="H239" s="201">
        <v>116</v>
      </c>
      <c r="I239" s="202"/>
      <c r="J239" s="201">
        <f>ROUND(I239*H239,0)</f>
        <v>0</v>
      </c>
      <c r="K239" s="199" t="s">
        <v>20</v>
      </c>
      <c r="L239" s="45"/>
      <c r="M239" s="203" t="s">
        <v>20</v>
      </c>
      <c r="N239" s="204" t="s">
        <v>45</v>
      </c>
      <c r="O239" s="85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07" t="s">
        <v>122</v>
      </c>
      <c r="AT239" s="207" t="s">
        <v>117</v>
      </c>
      <c r="AU239" s="207" t="s">
        <v>8</v>
      </c>
      <c r="AY239" s="18" t="s">
        <v>116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8" t="s">
        <v>8</v>
      </c>
      <c r="BK239" s="208">
        <f>ROUND(I239*H239,0)</f>
        <v>0</v>
      </c>
      <c r="BL239" s="18" t="s">
        <v>122</v>
      </c>
      <c r="BM239" s="207" t="s">
        <v>388</v>
      </c>
    </row>
    <row r="240" s="2" customFormat="1">
      <c r="A240" s="39"/>
      <c r="B240" s="40"/>
      <c r="C240" s="41"/>
      <c r="D240" s="209" t="s">
        <v>124</v>
      </c>
      <c r="E240" s="41"/>
      <c r="F240" s="210" t="s">
        <v>387</v>
      </c>
      <c r="G240" s="41"/>
      <c r="H240" s="41"/>
      <c r="I240" s="211"/>
      <c r="J240" s="41"/>
      <c r="K240" s="41"/>
      <c r="L240" s="45"/>
      <c r="M240" s="212"/>
      <c r="N240" s="213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124</v>
      </c>
      <c r="AU240" s="18" t="s">
        <v>8</v>
      </c>
    </row>
    <row r="241" s="2" customFormat="1" ht="16.5" customHeight="1">
      <c r="A241" s="39"/>
      <c r="B241" s="40"/>
      <c r="C241" s="197" t="s">
        <v>389</v>
      </c>
      <c r="D241" s="197" t="s">
        <v>117</v>
      </c>
      <c r="E241" s="198" t="s">
        <v>390</v>
      </c>
      <c r="F241" s="199" t="s">
        <v>391</v>
      </c>
      <c r="G241" s="200" t="s">
        <v>238</v>
      </c>
      <c r="H241" s="201">
        <v>30.5</v>
      </c>
      <c r="I241" s="202"/>
      <c r="J241" s="201">
        <f>ROUND(I241*H241,0)</f>
        <v>0</v>
      </c>
      <c r="K241" s="199" t="s">
        <v>121</v>
      </c>
      <c r="L241" s="45"/>
      <c r="M241" s="203" t="s">
        <v>20</v>
      </c>
      <c r="N241" s="204" t="s">
        <v>45</v>
      </c>
      <c r="O241" s="85"/>
      <c r="P241" s="205">
        <f>O241*H241</f>
        <v>0</v>
      </c>
      <c r="Q241" s="205">
        <v>0</v>
      </c>
      <c r="R241" s="205">
        <f>Q241*H241</f>
        <v>0</v>
      </c>
      <c r="S241" s="205">
        <v>0</v>
      </c>
      <c r="T241" s="206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07" t="s">
        <v>122</v>
      </c>
      <c r="AT241" s="207" t="s">
        <v>117</v>
      </c>
      <c r="AU241" s="207" t="s">
        <v>8</v>
      </c>
      <c r="AY241" s="18" t="s">
        <v>116</v>
      </c>
      <c r="BE241" s="208">
        <f>IF(N241="základní",J241,0)</f>
        <v>0</v>
      </c>
      <c r="BF241" s="208">
        <f>IF(N241="snížená",J241,0)</f>
        <v>0</v>
      </c>
      <c r="BG241" s="208">
        <f>IF(N241="zákl. přenesená",J241,0)</f>
        <v>0</v>
      </c>
      <c r="BH241" s="208">
        <f>IF(N241="sníž. přenesená",J241,0)</f>
        <v>0</v>
      </c>
      <c r="BI241" s="208">
        <f>IF(N241="nulová",J241,0)</f>
        <v>0</v>
      </c>
      <c r="BJ241" s="18" t="s">
        <v>8</v>
      </c>
      <c r="BK241" s="208">
        <f>ROUND(I241*H241,0)</f>
        <v>0</v>
      </c>
      <c r="BL241" s="18" t="s">
        <v>122</v>
      </c>
      <c r="BM241" s="207" t="s">
        <v>392</v>
      </c>
    </row>
    <row r="242" s="2" customFormat="1">
      <c r="A242" s="39"/>
      <c r="B242" s="40"/>
      <c r="C242" s="41"/>
      <c r="D242" s="209" t="s">
        <v>124</v>
      </c>
      <c r="E242" s="41"/>
      <c r="F242" s="210" t="s">
        <v>393</v>
      </c>
      <c r="G242" s="41"/>
      <c r="H242" s="41"/>
      <c r="I242" s="211"/>
      <c r="J242" s="41"/>
      <c r="K242" s="41"/>
      <c r="L242" s="45"/>
      <c r="M242" s="212"/>
      <c r="N242" s="213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124</v>
      </c>
      <c r="AU242" s="18" t="s">
        <v>8</v>
      </c>
    </row>
    <row r="243" s="2" customFormat="1">
      <c r="A243" s="39"/>
      <c r="B243" s="40"/>
      <c r="C243" s="41"/>
      <c r="D243" s="214" t="s">
        <v>126</v>
      </c>
      <c r="E243" s="41"/>
      <c r="F243" s="215" t="s">
        <v>394</v>
      </c>
      <c r="G243" s="41"/>
      <c r="H243" s="41"/>
      <c r="I243" s="211"/>
      <c r="J243" s="41"/>
      <c r="K243" s="41"/>
      <c r="L243" s="45"/>
      <c r="M243" s="212"/>
      <c r="N243" s="21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126</v>
      </c>
      <c r="AU243" s="18" t="s">
        <v>8</v>
      </c>
    </row>
    <row r="244" s="13" customFormat="1">
      <c r="A244" s="13"/>
      <c r="B244" s="226"/>
      <c r="C244" s="227"/>
      <c r="D244" s="209" t="s">
        <v>128</v>
      </c>
      <c r="E244" s="228" t="s">
        <v>20</v>
      </c>
      <c r="F244" s="229" t="s">
        <v>395</v>
      </c>
      <c r="G244" s="227"/>
      <c r="H244" s="230">
        <v>30.5</v>
      </c>
      <c r="I244" s="231"/>
      <c r="J244" s="227"/>
      <c r="K244" s="227"/>
      <c r="L244" s="232"/>
      <c r="M244" s="233"/>
      <c r="N244" s="234"/>
      <c r="O244" s="234"/>
      <c r="P244" s="234"/>
      <c r="Q244" s="234"/>
      <c r="R244" s="234"/>
      <c r="S244" s="234"/>
      <c r="T244" s="235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6" t="s">
        <v>128</v>
      </c>
      <c r="AU244" s="236" t="s">
        <v>8</v>
      </c>
      <c r="AV244" s="13" t="s">
        <v>83</v>
      </c>
      <c r="AW244" s="13" t="s">
        <v>34</v>
      </c>
      <c r="AX244" s="13" t="s">
        <v>8</v>
      </c>
      <c r="AY244" s="236" t="s">
        <v>116</v>
      </c>
    </row>
    <row r="245" s="2" customFormat="1" ht="16.5" customHeight="1">
      <c r="A245" s="39"/>
      <c r="B245" s="40"/>
      <c r="C245" s="197" t="s">
        <v>396</v>
      </c>
      <c r="D245" s="197" t="s">
        <v>117</v>
      </c>
      <c r="E245" s="198" t="s">
        <v>397</v>
      </c>
      <c r="F245" s="199" t="s">
        <v>398</v>
      </c>
      <c r="G245" s="200" t="s">
        <v>238</v>
      </c>
      <c r="H245" s="201">
        <v>89.299999999999997</v>
      </c>
      <c r="I245" s="202"/>
      <c r="J245" s="201">
        <f>ROUND(I245*H245,0)</f>
        <v>0</v>
      </c>
      <c r="K245" s="199" t="s">
        <v>121</v>
      </c>
      <c r="L245" s="45"/>
      <c r="M245" s="203" t="s">
        <v>20</v>
      </c>
      <c r="N245" s="204" t="s">
        <v>45</v>
      </c>
      <c r="O245" s="85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07" t="s">
        <v>122</v>
      </c>
      <c r="AT245" s="207" t="s">
        <v>117</v>
      </c>
      <c r="AU245" s="207" t="s">
        <v>8</v>
      </c>
      <c r="AY245" s="18" t="s">
        <v>116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8" t="s">
        <v>8</v>
      </c>
      <c r="BK245" s="208">
        <f>ROUND(I245*H245,0)</f>
        <v>0</v>
      </c>
      <c r="BL245" s="18" t="s">
        <v>122</v>
      </c>
      <c r="BM245" s="207" t="s">
        <v>399</v>
      </c>
    </row>
    <row r="246" s="2" customFormat="1">
      <c r="A246" s="39"/>
      <c r="B246" s="40"/>
      <c r="C246" s="41"/>
      <c r="D246" s="209" t="s">
        <v>124</v>
      </c>
      <c r="E246" s="41"/>
      <c r="F246" s="210" t="s">
        <v>400</v>
      </c>
      <c r="G246" s="41"/>
      <c r="H246" s="41"/>
      <c r="I246" s="211"/>
      <c r="J246" s="41"/>
      <c r="K246" s="41"/>
      <c r="L246" s="45"/>
      <c r="M246" s="212"/>
      <c r="N246" s="213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124</v>
      </c>
      <c r="AU246" s="18" t="s">
        <v>8</v>
      </c>
    </row>
    <row r="247" s="2" customFormat="1">
      <c r="A247" s="39"/>
      <c r="B247" s="40"/>
      <c r="C247" s="41"/>
      <c r="D247" s="214" t="s">
        <v>126</v>
      </c>
      <c r="E247" s="41"/>
      <c r="F247" s="215" t="s">
        <v>401</v>
      </c>
      <c r="G247" s="41"/>
      <c r="H247" s="41"/>
      <c r="I247" s="211"/>
      <c r="J247" s="41"/>
      <c r="K247" s="41"/>
      <c r="L247" s="45"/>
      <c r="M247" s="212"/>
      <c r="N247" s="21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126</v>
      </c>
      <c r="AU247" s="18" t="s">
        <v>8</v>
      </c>
    </row>
    <row r="248" s="2" customFormat="1" ht="16.5" customHeight="1">
      <c r="A248" s="39"/>
      <c r="B248" s="40"/>
      <c r="C248" s="197" t="s">
        <v>402</v>
      </c>
      <c r="D248" s="197" t="s">
        <v>117</v>
      </c>
      <c r="E248" s="198" t="s">
        <v>403</v>
      </c>
      <c r="F248" s="199" t="s">
        <v>404</v>
      </c>
      <c r="G248" s="200" t="s">
        <v>370</v>
      </c>
      <c r="H248" s="201">
        <v>3</v>
      </c>
      <c r="I248" s="202"/>
      <c r="J248" s="201">
        <f>ROUND(I248*H248,0)</f>
        <v>0</v>
      </c>
      <c r="K248" s="199" t="s">
        <v>121</v>
      </c>
      <c r="L248" s="45"/>
      <c r="M248" s="203" t="s">
        <v>20</v>
      </c>
      <c r="N248" s="204" t="s">
        <v>45</v>
      </c>
      <c r="O248" s="85"/>
      <c r="P248" s="205">
        <f>O248*H248</f>
        <v>0</v>
      </c>
      <c r="Q248" s="205">
        <v>0.41488999999999998</v>
      </c>
      <c r="R248" s="205">
        <f>Q248*H248</f>
        <v>1.2446699999999999</v>
      </c>
      <c r="S248" s="205">
        <v>0</v>
      </c>
      <c r="T248" s="20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7" t="s">
        <v>122</v>
      </c>
      <c r="AT248" s="207" t="s">
        <v>117</v>
      </c>
      <c r="AU248" s="207" t="s">
        <v>8</v>
      </c>
      <c r="AY248" s="18" t="s">
        <v>116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8" t="s">
        <v>8</v>
      </c>
      <c r="BK248" s="208">
        <f>ROUND(I248*H248,0)</f>
        <v>0</v>
      </c>
      <c r="BL248" s="18" t="s">
        <v>122</v>
      </c>
      <c r="BM248" s="207" t="s">
        <v>405</v>
      </c>
    </row>
    <row r="249" s="2" customFormat="1">
      <c r="A249" s="39"/>
      <c r="B249" s="40"/>
      <c r="C249" s="41"/>
      <c r="D249" s="209" t="s">
        <v>124</v>
      </c>
      <c r="E249" s="41"/>
      <c r="F249" s="210" t="s">
        <v>406</v>
      </c>
      <c r="G249" s="41"/>
      <c r="H249" s="41"/>
      <c r="I249" s="211"/>
      <c r="J249" s="41"/>
      <c r="K249" s="41"/>
      <c r="L249" s="45"/>
      <c r="M249" s="212"/>
      <c r="N249" s="21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124</v>
      </c>
      <c r="AU249" s="18" t="s">
        <v>8</v>
      </c>
    </row>
    <row r="250" s="2" customFormat="1">
      <c r="A250" s="39"/>
      <c r="B250" s="40"/>
      <c r="C250" s="41"/>
      <c r="D250" s="214" t="s">
        <v>126</v>
      </c>
      <c r="E250" s="41"/>
      <c r="F250" s="215" t="s">
        <v>407</v>
      </c>
      <c r="G250" s="41"/>
      <c r="H250" s="41"/>
      <c r="I250" s="211"/>
      <c r="J250" s="41"/>
      <c r="K250" s="41"/>
      <c r="L250" s="45"/>
      <c r="M250" s="212"/>
      <c r="N250" s="213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126</v>
      </c>
      <c r="AU250" s="18" t="s">
        <v>8</v>
      </c>
    </row>
    <row r="251" s="2" customFormat="1" ht="16.5" customHeight="1">
      <c r="A251" s="39"/>
      <c r="B251" s="40"/>
      <c r="C251" s="197" t="s">
        <v>408</v>
      </c>
      <c r="D251" s="197" t="s">
        <v>117</v>
      </c>
      <c r="E251" s="198" t="s">
        <v>409</v>
      </c>
      <c r="F251" s="199" t="s">
        <v>410</v>
      </c>
      <c r="G251" s="200" t="s">
        <v>370</v>
      </c>
      <c r="H251" s="201">
        <v>11</v>
      </c>
      <c r="I251" s="202"/>
      <c r="J251" s="201">
        <f>ROUND(I251*H251,0)</f>
        <v>0</v>
      </c>
      <c r="K251" s="199" t="s">
        <v>121</v>
      </c>
      <c r="L251" s="45"/>
      <c r="M251" s="203" t="s">
        <v>20</v>
      </c>
      <c r="N251" s="204" t="s">
        <v>45</v>
      </c>
      <c r="O251" s="85"/>
      <c r="P251" s="205">
        <f>O251*H251</f>
        <v>0</v>
      </c>
      <c r="Q251" s="205">
        <v>0.0098899999999999995</v>
      </c>
      <c r="R251" s="205">
        <f>Q251*H251</f>
        <v>0.10879</v>
      </c>
      <c r="S251" s="205">
        <v>0</v>
      </c>
      <c r="T251" s="206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07" t="s">
        <v>122</v>
      </c>
      <c r="AT251" s="207" t="s">
        <v>117</v>
      </c>
      <c r="AU251" s="207" t="s">
        <v>8</v>
      </c>
      <c r="AY251" s="18" t="s">
        <v>116</v>
      </c>
      <c r="BE251" s="208">
        <f>IF(N251="základní",J251,0)</f>
        <v>0</v>
      </c>
      <c r="BF251" s="208">
        <f>IF(N251="snížená",J251,0)</f>
        <v>0</v>
      </c>
      <c r="BG251" s="208">
        <f>IF(N251="zákl. přenesená",J251,0)</f>
        <v>0</v>
      </c>
      <c r="BH251" s="208">
        <f>IF(N251="sníž. přenesená",J251,0)</f>
        <v>0</v>
      </c>
      <c r="BI251" s="208">
        <f>IF(N251="nulová",J251,0)</f>
        <v>0</v>
      </c>
      <c r="BJ251" s="18" t="s">
        <v>8</v>
      </c>
      <c r="BK251" s="208">
        <f>ROUND(I251*H251,0)</f>
        <v>0</v>
      </c>
      <c r="BL251" s="18" t="s">
        <v>122</v>
      </c>
      <c r="BM251" s="207" t="s">
        <v>411</v>
      </c>
    </row>
    <row r="252" s="2" customFormat="1">
      <c r="A252" s="39"/>
      <c r="B252" s="40"/>
      <c r="C252" s="41"/>
      <c r="D252" s="209" t="s">
        <v>124</v>
      </c>
      <c r="E252" s="41"/>
      <c r="F252" s="210" t="s">
        <v>412</v>
      </c>
      <c r="G252" s="41"/>
      <c r="H252" s="41"/>
      <c r="I252" s="211"/>
      <c r="J252" s="41"/>
      <c r="K252" s="41"/>
      <c r="L252" s="45"/>
      <c r="M252" s="212"/>
      <c r="N252" s="213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124</v>
      </c>
      <c r="AU252" s="18" t="s">
        <v>8</v>
      </c>
    </row>
    <row r="253" s="2" customFormat="1">
      <c r="A253" s="39"/>
      <c r="B253" s="40"/>
      <c r="C253" s="41"/>
      <c r="D253" s="214" t="s">
        <v>126</v>
      </c>
      <c r="E253" s="41"/>
      <c r="F253" s="215" t="s">
        <v>413</v>
      </c>
      <c r="G253" s="41"/>
      <c r="H253" s="41"/>
      <c r="I253" s="211"/>
      <c r="J253" s="41"/>
      <c r="K253" s="41"/>
      <c r="L253" s="45"/>
      <c r="M253" s="212"/>
      <c r="N253" s="21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126</v>
      </c>
      <c r="AU253" s="18" t="s">
        <v>8</v>
      </c>
    </row>
    <row r="254" s="2" customFormat="1" ht="16.5" customHeight="1">
      <c r="A254" s="39"/>
      <c r="B254" s="40"/>
      <c r="C254" s="197" t="s">
        <v>414</v>
      </c>
      <c r="D254" s="197" t="s">
        <v>117</v>
      </c>
      <c r="E254" s="198" t="s">
        <v>415</v>
      </c>
      <c r="F254" s="199" t="s">
        <v>416</v>
      </c>
      <c r="G254" s="200" t="s">
        <v>370</v>
      </c>
      <c r="H254" s="201">
        <v>1</v>
      </c>
      <c r="I254" s="202"/>
      <c r="J254" s="201">
        <f>ROUND(I254*H254,0)</f>
        <v>0</v>
      </c>
      <c r="K254" s="199" t="s">
        <v>121</v>
      </c>
      <c r="L254" s="45"/>
      <c r="M254" s="203" t="s">
        <v>20</v>
      </c>
      <c r="N254" s="204" t="s">
        <v>45</v>
      </c>
      <c r="O254" s="85"/>
      <c r="P254" s="205">
        <f>O254*H254</f>
        <v>0</v>
      </c>
      <c r="Q254" s="205">
        <v>0.0098899999999999995</v>
      </c>
      <c r="R254" s="205">
        <f>Q254*H254</f>
        <v>0.0098899999999999995</v>
      </c>
      <c r="S254" s="205">
        <v>0</v>
      </c>
      <c r="T254" s="20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7" t="s">
        <v>122</v>
      </c>
      <c r="AT254" s="207" t="s">
        <v>117</v>
      </c>
      <c r="AU254" s="207" t="s">
        <v>8</v>
      </c>
      <c r="AY254" s="18" t="s">
        <v>116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8" t="s">
        <v>8</v>
      </c>
      <c r="BK254" s="208">
        <f>ROUND(I254*H254,0)</f>
        <v>0</v>
      </c>
      <c r="BL254" s="18" t="s">
        <v>122</v>
      </c>
      <c r="BM254" s="207" t="s">
        <v>417</v>
      </c>
    </row>
    <row r="255" s="2" customFormat="1">
      <c r="A255" s="39"/>
      <c r="B255" s="40"/>
      <c r="C255" s="41"/>
      <c r="D255" s="209" t="s">
        <v>124</v>
      </c>
      <c r="E255" s="41"/>
      <c r="F255" s="210" t="s">
        <v>418</v>
      </c>
      <c r="G255" s="41"/>
      <c r="H255" s="41"/>
      <c r="I255" s="211"/>
      <c r="J255" s="41"/>
      <c r="K255" s="41"/>
      <c r="L255" s="45"/>
      <c r="M255" s="212"/>
      <c r="N255" s="21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124</v>
      </c>
      <c r="AU255" s="18" t="s">
        <v>8</v>
      </c>
    </row>
    <row r="256" s="2" customFormat="1">
      <c r="A256" s="39"/>
      <c r="B256" s="40"/>
      <c r="C256" s="41"/>
      <c r="D256" s="214" t="s">
        <v>126</v>
      </c>
      <c r="E256" s="41"/>
      <c r="F256" s="215" t="s">
        <v>419</v>
      </c>
      <c r="G256" s="41"/>
      <c r="H256" s="41"/>
      <c r="I256" s="211"/>
      <c r="J256" s="41"/>
      <c r="K256" s="41"/>
      <c r="L256" s="45"/>
      <c r="M256" s="212"/>
      <c r="N256" s="213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126</v>
      </c>
      <c r="AU256" s="18" t="s">
        <v>8</v>
      </c>
    </row>
    <row r="257" s="2" customFormat="1" ht="16.5" customHeight="1">
      <c r="A257" s="39"/>
      <c r="B257" s="40"/>
      <c r="C257" s="197" t="s">
        <v>420</v>
      </c>
      <c r="D257" s="197" t="s">
        <v>117</v>
      </c>
      <c r="E257" s="198" t="s">
        <v>421</v>
      </c>
      <c r="F257" s="199" t="s">
        <v>422</v>
      </c>
      <c r="G257" s="200" t="s">
        <v>370</v>
      </c>
      <c r="H257" s="201">
        <v>3</v>
      </c>
      <c r="I257" s="202"/>
      <c r="J257" s="201">
        <f>ROUND(I257*H257,0)</f>
        <v>0</v>
      </c>
      <c r="K257" s="199" t="s">
        <v>121</v>
      </c>
      <c r="L257" s="45"/>
      <c r="M257" s="203" t="s">
        <v>20</v>
      </c>
      <c r="N257" s="204" t="s">
        <v>45</v>
      </c>
      <c r="O257" s="85"/>
      <c r="P257" s="205">
        <f>O257*H257</f>
        <v>0</v>
      </c>
      <c r="Q257" s="205">
        <v>0.0098899999999999995</v>
      </c>
      <c r="R257" s="205">
        <f>Q257*H257</f>
        <v>0.029669999999999998</v>
      </c>
      <c r="S257" s="205">
        <v>0</v>
      </c>
      <c r="T257" s="206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07" t="s">
        <v>122</v>
      </c>
      <c r="AT257" s="207" t="s">
        <v>117</v>
      </c>
      <c r="AU257" s="207" t="s">
        <v>8</v>
      </c>
      <c r="AY257" s="18" t="s">
        <v>116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8" t="s">
        <v>8</v>
      </c>
      <c r="BK257" s="208">
        <f>ROUND(I257*H257,0)</f>
        <v>0</v>
      </c>
      <c r="BL257" s="18" t="s">
        <v>122</v>
      </c>
      <c r="BM257" s="207" t="s">
        <v>423</v>
      </c>
    </row>
    <row r="258" s="2" customFormat="1">
      <c r="A258" s="39"/>
      <c r="B258" s="40"/>
      <c r="C258" s="41"/>
      <c r="D258" s="209" t="s">
        <v>124</v>
      </c>
      <c r="E258" s="41"/>
      <c r="F258" s="210" t="s">
        <v>424</v>
      </c>
      <c r="G258" s="41"/>
      <c r="H258" s="41"/>
      <c r="I258" s="211"/>
      <c r="J258" s="41"/>
      <c r="K258" s="41"/>
      <c r="L258" s="45"/>
      <c r="M258" s="212"/>
      <c r="N258" s="213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124</v>
      </c>
      <c r="AU258" s="18" t="s">
        <v>8</v>
      </c>
    </row>
    <row r="259" s="2" customFormat="1">
      <c r="A259" s="39"/>
      <c r="B259" s="40"/>
      <c r="C259" s="41"/>
      <c r="D259" s="214" t="s">
        <v>126</v>
      </c>
      <c r="E259" s="41"/>
      <c r="F259" s="215" t="s">
        <v>425</v>
      </c>
      <c r="G259" s="41"/>
      <c r="H259" s="41"/>
      <c r="I259" s="211"/>
      <c r="J259" s="41"/>
      <c r="K259" s="41"/>
      <c r="L259" s="45"/>
      <c r="M259" s="212"/>
      <c r="N259" s="21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126</v>
      </c>
      <c r="AU259" s="18" t="s">
        <v>8</v>
      </c>
    </row>
    <row r="260" s="2" customFormat="1" ht="16.5" customHeight="1">
      <c r="A260" s="39"/>
      <c r="B260" s="40"/>
      <c r="C260" s="197" t="s">
        <v>426</v>
      </c>
      <c r="D260" s="197" t="s">
        <v>117</v>
      </c>
      <c r="E260" s="198" t="s">
        <v>427</v>
      </c>
      <c r="F260" s="199" t="s">
        <v>428</v>
      </c>
      <c r="G260" s="200" t="s">
        <v>370</v>
      </c>
      <c r="H260" s="201">
        <v>3</v>
      </c>
      <c r="I260" s="202"/>
      <c r="J260" s="201">
        <f>ROUND(I260*H260,0)</f>
        <v>0</v>
      </c>
      <c r="K260" s="199" t="s">
        <v>121</v>
      </c>
      <c r="L260" s="45"/>
      <c r="M260" s="203" t="s">
        <v>20</v>
      </c>
      <c r="N260" s="204" t="s">
        <v>45</v>
      </c>
      <c r="O260" s="85"/>
      <c r="P260" s="205">
        <f>O260*H260</f>
        <v>0</v>
      </c>
      <c r="Q260" s="205">
        <v>0.01218</v>
      </c>
      <c r="R260" s="205">
        <f>Q260*H260</f>
        <v>0.036540000000000003</v>
      </c>
      <c r="S260" s="205">
        <v>0</v>
      </c>
      <c r="T260" s="20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7" t="s">
        <v>122</v>
      </c>
      <c r="AT260" s="207" t="s">
        <v>117</v>
      </c>
      <c r="AU260" s="207" t="s">
        <v>8</v>
      </c>
      <c r="AY260" s="18" t="s">
        <v>116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8" t="s">
        <v>8</v>
      </c>
      <c r="BK260" s="208">
        <f>ROUND(I260*H260,0)</f>
        <v>0</v>
      </c>
      <c r="BL260" s="18" t="s">
        <v>122</v>
      </c>
      <c r="BM260" s="207" t="s">
        <v>429</v>
      </c>
    </row>
    <row r="261" s="2" customFormat="1">
      <c r="A261" s="39"/>
      <c r="B261" s="40"/>
      <c r="C261" s="41"/>
      <c r="D261" s="209" t="s">
        <v>124</v>
      </c>
      <c r="E261" s="41"/>
      <c r="F261" s="210" t="s">
        <v>430</v>
      </c>
      <c r="G261" s="41"/>
      <c r="H261" s="41"/>
      <c r="I261" s="211"/>
      <c r="J261" s="41"/>
      <c r="K261" s="41"/>
      <c r="L261" s="45"/>
      <c r="M261" s="212"/>
      <c r="N261" s="21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124</v>
      </c>
      <c r="AU261" s="18" t="s">
        <v>8</v>
      </c>
    </row>
    <row r="262" s="2" customFormat="1">
      <c r="A262" s="39"/>
      <c r="B262" s="40"/>
      <c r="C262" s="41"/>
      <c r="D262" s="214" t="s">
        <v>126</v>
      </c>
      <c r="E262" s="41"/>
      <c r="F262" s="215" t="s">
        <v>431</v>
      </c>
      <c r="G262" s="41"/>
      <c r="H262" s="41"/>
      <c r="I262" s="211"/>
      <c r="J262" s="41"/>
      <c r="K262" s="41"/>
      <c r="L262" s="45"/>
      <c r="M262" s="212"/>
      <c r="N262" s="21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126</v>
      </c>
      <c r="AU262" s="18" t="s">
        <v>8</v>
      </c>
    </row>
    <row r="263" s="2" customFormat="1" ht="16.5" customHeight="1">
      <c r="A263" s="39"/>
      <c r="B263" s="40"/>
      <c r="C263" s="197" t="s">
        <v>432</v>
      </c>
      <c r="D263" s="197" t="s">
        <v>117</v>
      </c>
      <c r="E263" s="198" t="s">
        <v>433</v>
      </c>
      <c r="F263" s="199" t="s">
        <v>434</v>
      </c>
      <c r="G263" s="200" t="s">
        <v>370</v>
      </c>
      <c r="H263" s="201">
        <v>4</v>
      </c>
      <c r="I263" s="202"/>
      <c r="J263" s="201">
        <f>ROUND(I263*H263,0)</f>
        <v>0</v>
      </c>
      <c r="K263" s="199" t="s">
        <v>121</v>
      </c>
      <c r="L263" s="45"/>
      <c r="M263" s="203" t="s">
        <v>20</v>
      </c>
      <c r="N263" s="204" t="s">
        <v>45</v>
      </c>
      <c r="O263" s="85"/>
      <c r="P263" s="205">
        <f>O263*H263</f>
        <v>0</v>
      </c>
      <c r="Q263" s="205">
        <v>0.21734000000000001</v>
      </c>
      <c r="R263" s="205">
        <f>Q263*H263</f>
        <v>0.86936000000000002</v>
      </c>
      <c r="S263" s="205">
        <v>0</v>
      </c>
      <c r="T263" s="206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7" t="s">
        <v>122</v>
      </c>
      <c r="AT263" s="207" t="s">
        <v>117</v>
      </c>
      <c r="AU263" s="207" t="s">
        <v>8</v>
      </c>
      <c r="AY263" s="18" t="s">
        <v>116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8" t="s">
        <v>8</v>
      </c>
      <c r="BK263" s="208">
        <f>ROUND(I263*H263,0)</f>
        <v>0</v>
      </c>
      <c r="BL263" s="18" t="s">
        <v>122</v>
      </c>
      <c r="BM263" s="207" t="s">
        <v>435</v>
      </c>
    </row>
    <row r="264" s="2" customFormat="1">
      <c r="A264" s="39"/>
      <c r="B264" s="40"/>
      <c r="C264" s="41"/>
      <c r="D264" s="209" t="s">
        <v>124</v>
      </c>
      <c r="E264" s="41"/>
      <c r="F264" s="210" t="s">
        <v>436</v>
      </c>
      <c r="G264" s="41"/>
      <c r="H264" s="41"/>
      <c r="I264" s="211"/>
      <c r="J264" s="41"/>
      <c r="K264" s="41"/>
      <c r="L264" s="45"/>
      <c r="M264" s="212"/>
      <c r="N264" s="21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124</v>
      </c>
      <c r="AU264" s="18" t="s">
        <v>8</v>
      </c>
    </row>
    <row r="265" s="2" customFormat="1">
      <c r="A265" s="39"/>
      <c r="B265" s="40"/>
      <c r="C265" s="41"/>
      <c r="D265" s="214" t="s">
        <v>126</v>
      </c>
      <c r="E265" s="41"/>
      <c r="F265" s="215" t="s">
        <v>437</v>
      </c>
      <c r="G265" s="41"/>
      <c r="H265" s="41"/>
      <c r="I265" s="211"/>
      <c r="J265" s="41"/>
      <c r="K265" s="41"/>
      <c r="L265" s="45"/>
      <c r="M265" s="212"/>
      <c r="N265" s="21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126</v>
      </c>
      <c r="AU265" s="18" t="s">
        <v>8</v>
      </c>
    </row>
    <row r="266" s="11" customFormat="1" ht="25.92" customHeight="1">
      <c r="A266" s="11"/>
      <c r="B266" s="183"/>
      <c r="C266" s="184"/>
      <c r="D266" s="185" t="s">
        <v>73</v>
      </c>
      <c r="E266" s="186" t="s">
        <v>438</v>
      </c>
      <c r="F266" s="186" t="s">
        <v>439</v>
      </c>
      <c r="G266" s="184"/>
      <c r="H266" s="184"/>
      <c r="I266" s="187"/>
      <c r="J266" s="188">
        <f>BK266</f>
        <v>0</v>
      </c>
      <c r="K266" s="184"/>
      <c r="L266" s="189"/>
      <c r="M266" s="190"/>
      <c r="N266" s="191"/>
      <c r="O266" s="191"/>
      <c r="P266" s="192">
        <f>SUM(P267:P269)</f>
        <v>0</v>
      </c>
      <c r="Q266" s="191"/>
      <c r="R266" s="192">
        <f>SUM(R267:R269)</f>
        <v>0</v>
      </c>
      <c r="S266" s="191"/>
      <c r="T266" s="193">
        <f>SUM(T267:T269)</f>
        <v>0</v>
      </c>
      <c r="U266" s="11"/>
      <c r="V266" s="11"/>
      <c r="W266" s="11"/>
      <c r="X266" s="11"/>
      <c r="Y266" s="11"/>
      <c r="Z266" s="11"/>
      <c r="AA266" s="11"/>
      <c r="AB266" s="11"/>
      <c r="AC266" s="11"/>
      <c r="AD266" s="11"/>
      <c r="AE266" s="11"/>
      <c r="AR266" s="194" t="s">
        <v>8</v>
      </c>
      <c r="AT266" s="195" t="s">
        <v>73</v>
      </c>
      <c r="AU266" s="195" t="s">
        <v>74</v>
      </c>
      <c r="AY266" s="194" t="s">
        <v>116</v>
      </c>
      <c r="BK266" s="196">
        <f>SUM(BK267:BK269)</f>
        <v>0</v>
      </c>
    </row>
    <row r="267" s="2" customFormat="1" ht="16.5" customHeight="1">
      <c r="A267" s="39"/>
      <c r="B267" s="40"/>
      <c r="C267" s="197" t="s">
        <v>440</v>
      </c>
      <c r="D267" s="197" t="s">
        <v>117</v>
      </c>
      <c r="E267" s="198" t="s">
        <v>441</v>
      </c>
      <c r="F267" s="199" t="s">
        <v>442</v>
      </c>
      <c r="G267" s="200" t="s">
        <v>207</v>
      </c>
      <c r="H267" s="201">
        <v>215.59999999999999</v>
      </c>
      <c r="I267" s="202"/>
      <c r="J267" s="201">
        <f>ROUND(I267*H267,0)</f>
        <v>0</v>
      </c>
      <c r="K267" s="199" t="s">
        <v>121</v>
      </c>
      <c r="L267" s="45"/>
      <c r="M267" s="203" t="s">
        <v>20</v>
      </c>
      <c r="N267" s="204" t="s">
        <v>45</v>
      </c>
      <c r="O267" s="85"/>
      <c r="P267" s="205">
        <f>O267*H267</f>
        <v>0</v>
      </c>
      <c r="Q267" s="205">
        <v>0</v>
      </c>
      <c r="R267" s="205">
        <f>Q267*H267</f>
        <v>0</v>
      </c>
      <c r="S267" s="205">
        <v>0</v>
      </c>
      <c r="T267" s="206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7" t="s">
        <v>122</v>
      </c>
      <c r="AT267" s="207" t="s">
        <v>117</v>
      </c>
      <c r="AU267" s="207" t="s">
        <v>8</v>
      </c>
      <c r="AY267" s="18" t="s">
        <v>116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8" t="s">
        <v>8</v>
      </c>
      <c r="BK267" s="208">
        <f>ROUND(I267*H267,0)</f>
        <v>0</v>
      </c>
      <c r="BL267" s="18" t="s">
        <v>122</v>
      </c>
      <c r="BM267" s="207" t="s">
        <v>443</v>
      </c>
    </row>
    <row r="268" s="2" customFormat="1">
      <c r="A268" s="39"/>
      <c r="B268" s="40"/>
      <c r="C268" s="41"/>
      <c r="D268" s="209" t="s">
        <v>124</v>
      </c>
      <c r="E268" s="41"/>
      <c r="F268" s="210" t="s">
        <v>444</v>
      </c>
      <c r="G268" s="41"/>
      <c r="H268" s="41"/>
      <c r="I268" s="211"/>
      <c r="J268" s="41"/>
      <c r="K268" s="41"/>
      <c r="L268" s="45"/>
      <c r="M268" s="212"/>
      <c r="N268" s="21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124</v>
      </c>
      <c r="AU268" s="18" t="s">
        <v>8</v>
      </c>
    </row>
    <row r="269" s="2" customFormat="1">
      <c r="A269" s="39"/>
      <c r="B269" s="40"/>
      <c r="C269" s="41"/>
      <c r="D269" s="214" t="s">
        <v>126</v>
      </c>
      <c r="E269" s="41"/>
      <c r="F269" s="215" t="s">
        <v>445</v>
      </c>
      <c r="G269" s="41"/>
      <c r="H269" s="41"/>
      <c r="I269" s="211"/>
      <c r="J269" s="41"/>
      <c r="K269" s="41"/>
      <c r="L269" s="45"/>
      <c r="M269" s="268"/>
      <c r="N269" s="269"/>
      <c r="O269" s="270"/>
      <c r="P269" s="270"/>
      <c r="Q269" s="270"/>
      <c r="R269" s="270"/>
      <c r="S269" s="270"/>
      <c r="T269" s="271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126</v>
      </c>
      <c r="AU269" s="18" t="s">
        <v>8</v>
      </c>
    </row>
    <row r="270" s="2" customFormat="1" ht="6.96" customHeight="1">
      <c r="A270" s="39"/>
      <c r="B270" s="60"/>
      <c r="C270" s="61"/>
      <c r="D270" s="61"/>
      <c r="E270" s="61"/>
      <c r="F270" s="61"/>
      <c r="G270" s="61"/>
      <c r="H270" s="61"/>
      <c r="I270" s="61"/>
      <c r="J270" s="61"/>
      <c r="K270" s="61"/>
      <c r="L270" s="45"/>
      <c r="M270" s="39"/>
      <c r="O270" s="39"/>
      <c r="P270" s="39"/>
      <c r="Q270" s="39"/>
      <c r="R270" s="39"/>
      <c r="S270" s="39"/>
      <c r="T270" s="39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</row>
  </sheetData>
  <sheetProtection sheet="1" autoFilter="0" formatColumns="0" formatRows="0" objects="1" scenarios="1" spinCount="100000" saltValue="oF13a4Rpmx6zJpw00iviUBFeurXGIxGt8gMnwsmtyeN+8ZYOPwYi3p14Kh8OXnRHfCzRkSareQUZEIRhz2fFcw==" hashValue="By7FPqdB6f94by7giBHTwYeGiO9nC+kpIBxiFuKdNU2TCxVZlEc5Gl945Sny3/z+ZlXWMAuK9R0UqmfQQzGnHw==" algorithmName="SHA-512" password="CC35"/>
  <autoFilter ref="C83:K269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2_01/132254204"/>
    <hyperlink ref="F101" r:id="rId2" display="https://podminky.urs.cz/item/CS_URS_2022_01/132354204"/>
    <hyperlink ref="F105" r:id="rId3" display="https://podminky.urs.cz/item/CS_URS_2022_01/132454204"/>
    <hyperlink ref="F109" r:id="rId4" display="https://podminky.urs.cz/item/CS_URS_2022_01/151101101"/>
    <hyperlink ref="F113" r:id="rId5" display="https://podminky.urs.cz/item/CS_URS_2022_01/151101102"/>
    <hyperlink ref="F117" r:id="rId6" display="https://podminky.urs.cz/item/CS_URS_2022_01/151101111"/>
    <hyperlink ref="F120" r:id="rId7" display="https://podminky.urs.cz/item/CS_URS_2022_01/151101112"/>
    <hyperlink ref="F125" r:id="rId8" display="https://podminky.urs.cz/item/CS_URS_2022_01/174151101"/>
    <hyperlink ref="F135" r:id="rId9" display="https://podminky.urs.cz/item/CS_URS_2022_01/175151101"/>
    <hyperlink ref="F146" r:id="rId10" display="https://podminky.urs.cz/item/CS_URS_2022_01/211531111"/>
    <hyperlink ref="F150" r:id="rId11" display="https://podminky.urs.cz/item/CS_URS_2022_01/451572111"/>
    <hyperlink ref="F157" r:id="rId12" display="https://podminky.urs.cz/item/CS_URS_2022_01/631311122"/>
    <hyperlink ref="F162" r:id="rId13" display="https://podminky.urs.cz/item/CS_URS_2022_01/212755213"/>
    <hyperlink ref="F218" r:id="rId14" display="https://podminky.urs.cz/item/CS_URS_2022_01/831372121"/>
    <hyperlink ref="F222" r:id="rId15" display="https://podminky.urs.cz/item/CS_URS_2022_01/871311101"/>
    <hyperlink ref="F226" r:id="rId16" display="https://podminky.urs.cz/item/CS_URS_2022_01/871373121"/>
    <hyperlink ref="F229" r:id="rId17" display="https://podminky.urs.cz/item/CS_URS_2022_01/871393121"/>
    <hyperlink ref="F232" r:id="rId18" display="https://podminky.urs.cz/item/CS_URS_2022_01/877350310"/>
    <hyperlink ref="F235" r:id="rId19" display="https://podminky.urs.cz/item/CS_URS_2022_01/877370320"/>
    <hyperlink ref="F238" r:id="rId20" display="https://podminky.urs.cz/item/CS_URS_2022_01/877390320"/>
    <hyperlink ref="F243" r:id="rId21" display="https://podminky.urs.cz/item/CS_URS_2022_01/892381111"/>
    <hyperlink ref="F247" r:id="rId22" display="https://podminky.urs.cz/item/CS_URS_2022_01/892421111"/>
    <hyperlink ref="F250" r:id="rId23" display="https://podminky.urs.cz/item/CS_URS_2022_01/894410102"/>
    <hyperlink ref="F253" r:id="rId24" display="https://podminky.urs.cz/item/CS_URS_2022_01/894410211"/>
    <hyperlink ref="F256" r:id="rId25" display="https://podminky.urs.cz/item/CS_URS_2022_01/894410212"/>
    <hyperlink ref="F259" r:id="rId26" display="https://podminky.urs.cz/item/CS_URS_2022_01/894410213"/>
    <hyperlink ref="F262" r:id="rId27" display="https://podminky.urs.cz/item/CS_URS_2022_01/894410232"/>
    <hyperlink ref="F265" r:id="rId28" display="https://podminky.urs.cz/item/CS_URS_2022_01/899104112"/>
    <hyperlink ref="F269" r:id="rId29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Dobřany - Plzeňská ulice- obnova vodovodního a kanalizačního řadu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446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7. 7. 2022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28</v>
      </c>
      <c r="E14" s="39"/>
      <c r="F14" s="39"/>
      <c r="G14" s="39"/>
      <c r="H14" s="39"/>
      <c r="I14" s="133" t="s">
        <v>29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Dobřany</v>
      </c>
      <c r="F15" s="39"/>
      <c r="G15" s="39"/>
      <c r="H15" s="39"/>
      <c r="I15" s="133" t="s">
        <v>31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29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31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35</v>
      </c>
      <c r="E20" s="39"/>
      <c r="F20" s="39"/>
      <c r="G20" s="39"/>
      <c r="H20" s="39"/>
      <c r="I20" s="133" t="s">
        <v>29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ČEVAK a. s.</v>
      </c>
      <c r="F21" s="39"/>
      <c r="G21" s="39"/>
      <c r="H21" s="39"/>
      <c r="I21" s="133" t="s">
        <v>31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29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31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ROUND((SUM(BE83:BE354)),  2)</f>
        <v>0</v>
      </c>
      <c r="G33" s="39"/>
      <c r="H33" s="39"/>
      <c r="I33" s="149">
        <v>0.20999999999999999</v>
      </c>
      <c r="J33" s="148">
        <f>ROUND(((SUM(BE83:BE354))*I33),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ROUND((SUM(BF83:BF354)),  2)</f>
        <v>0</v>
      </c>
      <c r="G34" s="39"/>
      <c r="H34" s="39"/>
      <c r="I34" s="149">
        <v>0.14999999999999999</v>
      </c>
      <c r="J34" s="148">
        <f>ROUND(((SUM(BF83:BF354))*I34),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ROUND((SUM(BG83:BG354)),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ROUND((SUM(BH83:BH354)),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ROUND((SUM(BI83:BI354)),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Dobřany - Plzeňská ulice- obnova vodovodního a kanalizačního řadu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 xml:space="preserve">02 - SO 02 Vodovodní řad 1 + vodovodní  přípojky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</v>
      </c>
      <c r="G52" s="41"/>
      <c r="H52" s="41"/>
      <c r="I52" s="33" t="s">
        <v>24</v>
      </c>
      <c r="J52" s="73" t="str">
        <f>IF(J12="","",J12)</f>
        <v>7. 7. 2022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28</v>
      </c>
      <c r="D54" s="41"/>
      <c r="E54" s="41"/>
      <c r="F54" s="28" t="str">
        <f>E15</f>
        <v>Město Dobřany</v>
      </c>
      <c r="G54" s="41"/>
      <c r="H54" s="41"/>
      <c r="I54" s="33" t="s">
        <v>35</v>
      </c>
      <c r="J54" s="37" t="str">
        <f>E21</f>
        <v>ČEVAK a. 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97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98</v>
      </c>
      <c r="E61" s="169"/>
      <c r="F61" s="169"/>
      <c r="G61" s="169"/>
      <c r="H61" s="169"/>
      <c r="I61" s="169"/>
      <c r="J61" s="170">
        <f>J131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100</v>
      </c>
      <c r="E62" s="169"/>
      <c r="F62" s="169"/>
      <c r="G62" s="169"/>
      <c r="H62" s="169"/>
      <c r="I62" s="169"/>
      <c r="J62" s="170">
        <f>J157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101</v>
      </c>
      <c r="E63" s="169"/>
      <c r="F63" s="169"/>
      <c r="G63" s="169"/>
      <c r="H63" s="169"/>
      <c r="I63" s="169"/>
      <c r="J63" s="170">
        <f>J351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Dobřany - Plzeňská ulice- obnova vodovodního a kanalizačního řadu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91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 xml:space="preserve">02 - SO 02 Vodovodní řad 1 + vodovodní  přípojky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22</v>
      </c>
      <c r="D77" s="41"/>
      <c r="E77" s="41"/>
      <c r="F77" s="28" t="str">
        <f>F12</f>
        <v xml:space="preserve"> </v>
      </c>
      <c r="G77" s="41"/>
      <c r="H77" s="41"/>
      <c r="I77" s="33" t="s">
        <v>24</v>
      </c>
      <c r="J77" s="73" t="str">
        <f>IF(J12="","",J12)</f>
        <v>7. 7. 2022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28</v>
      </c>
      <c r="D79" s="41"/>
      <c r="E79" s="41"/>
      <c r="F79" s="28" t="str">
        <f>E15</f>
        <v>Město Dobřany</v>
      </c>
      <c r="G79" s="41"/>
      <c r="H79" s="41"/>
      <c r="I79" s="33" t="s">
        <v>35</v>
      </c>
      <c r="J79" s="37" t="str">
        <f>E21</f>
        <v>ČEVAK a. s.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32</v>
      </c>
      <c r="D80" s="41"/>
      <c r="E80" s="41"/>
      <c r="F80" s="28" t="str">
        <f>IF(E18="","",E18)</f>
        <v>Vyplň údaj</v>
      </c>
      <c r="G80" s="41"/>
      <c r="H80" s="41"/>
      <c r="I80" s="33" t="s">
        <v>37</v>
      </c>
      <c r="J80" s="37" t="str">
        <f>E24</f>
        <v xml:space="preserve">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72"/>
      <c r="B82" s="173"/>
      <c r="C82" s="174" t="s">
        <v>103</v>
      </c>
      <c r="D82" s="175" t="s">
        <v>59</v>
      </c>
      <c r="E82" s="175" t="s">
        <v>55</v>
      </c>
      <c r="F82" s="175" t="s">
        <v>56</v>
      </c>
      <c r="G82" s="175" t="s">
        <v>104</v>
      </c>
      <c r="H82" s="175" t="s">
        <v>105</v>
      </c>
      <c r="I82" s="175" t="s">
        <v>106</v>
      </c>
      <c r="J82" s="175" t="s">
        <v>95</v>
      </c>
      <c r="K82" s="176" t="s">
        <v>107</v>
      </c>
      <c r="L82" s="177"/>
      <c r="M82" s="93" t="s">
        <v>20</v>
      </c>
      <c r="N82" s="94" t="s">
        <v>44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2"/>
      <c r="V82" s="172"/>
      <c r="W82" s="172"/>
      <c r="X82" s="172"/>
      <c r="Y82" s="172"/>
      <c r="Z82" s="172"/>
      <c r="AA82" s="172"/>
      <c r="AB82" s="172"/>
      <c r="AC82" s="172"/>
      <c r="AD82" s="172"/>
      <c r="AE82" s="172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8">
        <f>BK83</f>
        <v>0</v>
      </c>
      <c r="K83" s="41"/>
      <c r="L83" s="45"/>
      <c r="M83" s="96"/>
      <c r="N83" s="179"/>
      <c r="O83" s="97"/>
      <c r="P83" s="180">
        <f>P84+P131+P157+P351</f>
        <v>0</v>
      </c>
      <c r="Q83" s="97"/>
      <c r="R83" s="180">
        <f>R84+R131+R157+R351</f>
        <v>89.405989000000005</v>
      </c>
      <c r="S83" s="97"/>
      <c r="T83" s="181">
        <f>T84+T131+T157+T351</f>
        <v>0.71772000000000002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73</v>
      </c>
      <c r="AU83" s="18" t="s">
        <v>96</v>
      </c>
      <c r="BK83" s="182">
        <f>BK84+BK131+BK157+BK351</f>
        <v>0</v>
      </c>
    </row>
    <row r="84" s="11" customFormat="1" ht="25.92" customHeight="1">
      <c r="A84" s="11"/>
      <c r="B84" s="183"/>
      <c r="C84" s="184"/>
      <c r="D84" s="185" t="s">
        <v>73</v>
      </c>
      <c r="E84" s="186" t="s">
        <v>8</v>
      </c>
      <c r="F84" s="186" t="s">
        <v>115</v>
      </c>
      <c r="G84" s="184"/>
      <c r="H84" s="184"/>
      <c r="I84" s="187"/>
      <c r="J84" s="188">
        <f>BK84</f>
        <v>0</v>
      </c>
      <c r="K84" s="184"/>
      <c r="L84" s="189"/>
      <c r="M84" s="190"/>
      <c r="N84" s="191"/>
      <c r="O84" s="191"/>
      <c r="P84" s="192">
        <f>SUM(P85:P130)</f>
        <v>0</v>
      </c>
      <c r="Q84" s="191"/>
      <c r="R84" s="192">
        <f>SUM(R85:R130)</f>
        <v>87.920000000000002</v>
      </c>
      <c r="S84" s="191"/>
      <c r="T84" s="193">
        <f>SUM(T85:T130)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4" t="s">
        <v>8</v>
      </c>
      <c r="AT84" s="195" t="s">
        <v>73</v>
      </c>
      <c r="AU84" s="195" t="s">
        <v>74</v>
      </c>
      <c r="AY84" s="194" t="s">
        <v>116</v>
      </c>
      <c r="BK84" s="196">
        <f>SUM(BK85:BK130)</f>
        <v>0</v>
      </c>
    </row>
    <row r="85" s="2" customFormat="1" ht="21.75" customHeight="1">
      <c r="A85" s="39"/>
      <c r="B85" s="40"/>
      <c r="C85" s="197" t="s">
        <v>8</v>
      </c>
      <c r="D85" s="197" t="s">
        <v>117</v>
      </c>
      <c r="E85" s="198" t="s">
        <v>447</v>
      </c>
      <c r="F85" s="199" t="s">
        <v>448</v>
      </c>
      <c r="G85" s="200" t="s">
        <v>120</v>
      </c>
      <c r="H85" s="201">
        <v>49.990000000000002</v>
      </c>
      <c r="I85" s="202"/>
      <c r="J85" s="201">
        <f>ROUND(I85*H85,0)</f>
        <v>0</v>
      </c>
      <c r="K85" s="199" t="s">
        <v>121</v>
      </c>
      <c r="L85" s="45"/>
      <c r="M85" s="203" t="s">
        <v>20</v>
      </c>
      <c r="N85" s="204" t="s">
        <v>45</v>
      </c>
      <c r="O85" s="85"/>
      <c r="P85" s="205">
        <f>O85*H85</f>
        <v>0</v>
      </c>
      <c r="Q85" s="205">
        <v>0</v>
      </c>
      <c r="R85" s="205">
        <f>Q85*H85</f>
        <v>0</v>
      </c>
      <c r="S85" s="205">
        <v>0</v>
      </c>
      <c r="T85" s="206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07" t="s">
        <v>122</v>
      </c>
      <c r="AT85" s="207" t="s">
        <v>117</v>
      </c>
      <c r="AU85" s="207" t="s">
        <v>8</v>
      </c>
      <c r="AY85" s="18" t="s">
        <v>116</v>
      </c>
      <c r="BE85" s="208">
        <f>IF(N85="základní",J85,0)</f>
        <v>0</v>
      </c>
      <c r="BF85" s="208">
        <f>IF(N85="snížená",J85,0)</f>
        <v>0</v>
      </c>
      <c r="BG85" s="208">
        <f>IF(N85="zákl. přenesená",J85,0)</f>
        <v>0</v>
      </c>
      <c r="BH85" s="208">
        <f>IF(N85="sníž. přenesená",J85,0)</f>
        <v>0</v>
      </c>
      <c r="BI85" s="208">
        <f>IF(N85="nulová",J85,0)</f>
        <v>0</v>
      </c>
      <c r="BJ85" s="18" t="s">
        <v>8</v>
      </c>
      <c r="BK85" s="208">
        <f>ROUND(I85*H85,0)</f>
        <v>0</v>
      </c>
      <c r="BL85" s="18" t="s">
        <v>122</v>
      </c>
      <c r="BM85" s="207" t="s">
        <v>449</v>
      </c>
    </row>
    <row r="86" s="2" customFormat="1">
      <c r="A86" s="39"/>
      <c r="B86" s="40"/>
      <c r="C86" s="41"/>
      <c r="D86" s="209" t="s">
        <v>124</v>
      </c>
      <c r="E86" s="41"/>
      <c r="F86" s="210" t="s">
        <v>450</v>
      </c>
      <c r="G86" s="41"/>
      <c r="H86" s="41"/>
      <c r="I86" s="211"/>
      <c r="J86" s="41"/>
      <c r="K86" s="41"/>
      <c r="L86" s="45"/>
      <c r="M86" s="212"/>
      <c r="N86" s="213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124</v>
      </c>
      <c r="AU86" s="18" t="s">
        <v>8</v>
      </c>
    </row>
    <row r="87" s="2" customFormat="1">
      <c r="A87" s="39"/>
      <c r="B87" s="40"/>
      <c r="C87" s="41"/>
      <c r="D87" s="214" t="s">
        <v>126</v>
      </c>
      <c r="E87" s="41"/>
      <c r="F87" s="215" t="s">
        <v>451</v>
      </c>
      <c r="G87" s="41"/>
      <c r="H87" s="41"/>
      <c r="I87" s="211"/>
      <c r="J87" s="41"/>
      <c r="K87" s="41"/>
      <c r="L87" s="45"/>
      <c r="M87" s="212"/>
      <c r="N87" s="21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126</v>
      </c>
      <c r="AU87" s="18" t="s">
        <v>8</v>
      </c>
    </row>
    <row r="88" s="12" customFormat="1">
      <c r="A88" s="12"/>
      <c r="B88" s="216"/>
      <c r="C88" s="217"/>
      <c r="D88" s="209" t="s">
        <v>128</v>
      </c>
      <c r="E88" s="218" t="s">
        <v>20</v>
      </c>
      <c r="F88" s="219" t="s">
        <v>129</v>
      </c>
      <c r="G88" s="217"/>
      <c r="H88" s="218" t="s">
        <v>20</v>
      </c>
      <c r="I88" s="220"/>
      <c r="J88" s="217"/>
      <c r="K88" s="217"/>
      <c r="L88" s="221"/>
      <c r="M88" s="222"/>
      <c r="N88" s="223"/>
      <c r="O88" s="223"/>
      <c r="P88" s="223"/>
      <c r="Q88" s="223"/>
      <c r="R88" s="223"/>
      <c r="S88" s="223"/>
      <c r="T88" s="224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25" t="s">
        <v>128</v>
      </c>
      <c r="AU88" s="225" t="s">
        <v>8</v>
      </c>
      <c r="AV88" s="12" t="s">
        <v>8</v>
      </c>
      <c r="AW88" s="12" t="s">
        <v>34</v>
      </c>
      <c r="AX88" s="12" t="s">
        <v>74</v>
      </c>
      <c r="AY88" s="225" t="s">
        <v>116</v>
      </c>
    </row>
    <row r="89" s="12" customFormat="1">
      <c r="A89" s="12"/>
      <c r="B89" s="216"/>
      <c r="C89" s="217"/>
      <c r="D89" s="209" t="s">
        <v>128</v>
      </c>
      <c r="E89" s="218" t="s">
        <v>20</v>
      </c>
      <c r="F89" s="219" t="s">
        <v>452</v>
      </c>
      <c r="G89" s="217"/>
      <c r="H89" s="218" t="s">
        <v>20</v>
      </c>
      <c r="I89" s="220"/>
      <c r="J89" s="217"/>
      <c r="K89" s="217"/>
      <c r="L89" s="221"/>
      <c r="M89" s="222"/>
      <c r="N89" s="223"/>
      <c r="O89" s="223"/>
      <c r="P89" s="223"/>
      <c r="Q89" s="223"/>
      <c r="R89" s="223"/>
      <c r="S89" s="223"/>
      <c r="T89" s="224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25" t="s">
        <v>128</v>
      </c>
      <c r="AU89" s="225" t="s">
        <v>8</v>
      </c>
      <c r="AV89" s="12" t="s">
        <v>8</v>
      </c>
      <c r="AW89" s="12" t="s">
        <v>34</v>
      </c>
      <c r="AX89" s="12" t="s">
        <v>74</v>
      </c>
      <c r="AY89" s="225" t="s">
        <v>116</v>
      </c>
    </row>
    <row r="90" s="13" customFormat="1">
      <c r="A90" s="13"/>
      <c r="B90" s="226"/>
      <c r="C90" s="227"/>
      <c r="D90" s="209" t="s">
        <v>128</v>
      </c>
      <c r="E90" s="228" t="s">
        <v>20</v>
      </c>
      <c r="F90" s="229" t="s">
        <v>453</v>
      </c>
      <c r="G90" s="227"/>
      <c r="H90" s="230">
        <v>2.5</v>
      </c>
      <c r="I90" s="231"/>
      <c r="J90" s="227"/>
      <c r="K90" s="227"/>
      <c r="L90" s="232"/>
      <c r="M90" s="233"/>
      <c r="N90" s="234"/>
      <c r="O90" s="234"/>
      <c r="P90" s="234"/>
      <c r="Q90" s="234"/>
      <c r="R90" s="234"/>
      <c r="S90" s="234"/>
      <c r="T90" s="235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6" t="s">
        <v>128</v>
      </c>
      <c r="AU90" s="236" t="s">
        <v>8</v>
      </c>
      <c r="AV90" s="13" t="s">
        <v>83</v>
      </c>
      <c r="AW90" s="13" t="s">
        <v>34</v>
      </c>
      <c r="AX90" s="13" t="s">
        <v>74</v>
      </c>
      <c r="AY90" s="236" t="s">
        <v>116</v>
      </c>
    </row>
    <row r="91" s="13" customFormat="1">
      <c r="A91" s="13"/>
      <c r="B91" s="226"/>
      <c r="C91" s="227"/>
      <c r="D91" s="209" t="s">
        <v>128</v>
      </c>
      <c r="E91" s="228" t="s">
        <v>20</v>
      </c>
      <c r="F91" s="229" t="s">
        <v>454</v>
      </c>
      <c r="G91" s="227"/>
      <c r="H91" s="230">
        <v>23.579999999999998</v>
      </c>
      <c r="I91" s="231"/>
      <c r="J91" s="227"/>
      <c r="K91" s="227"/>
      <c r="L91" s="232"/>
      <c r="M91" s="233"/>
      <c r="N91" s="234"/>
      <c r="O91" s="234"/>
      <c r="P91" s="234"/>
      <c r="Q91" s="234"/>
      <c r="R91" s="234"/>
      <c r="S91" s="234"/>
      <c r="T91" s="235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6" t="s">
        <v>128</v>
      </c>
      <c r="AU91" s="236" t="s">
        <v>8</v>
      </c>
      <c r="AV91" s="13" t="s">
        <v>83</v>
      </c>
      <c r="AW91" s="13" t="s">
        <v>34</v>
      </c>
      <c r="AX91" s="13" t="s">
        <v>74</v>
      </c>
      <c r="AY91" s="236" t="s">
        <v>116</v>
      </c>
    </row>
    <row r="92" s="13" customFormat="1">
      <c r="A92" s="13"/>
      <c r="B92" s="226"/>
      <c r="C92" s="227"/>
      <c r="D92" s="209" t="s">
        <v>128</v>
      </c>
      <c r="E92" s="228" t="s">
        <v>20</v>
      </c>
      <c r="F92" s="229" t="s">
        <v>455</v>
      </c>
      <c r="G92" s="227"/>
      <c r="H92" s="230">
        <v>2.3399999999999999</v>
      </c>
      <c r="I92" s="231"/>
      <c r="J92" s="227"/>
      <c r="K92" s="227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128</v>
      </c>
      <c r="AU92" s="236" t="s">
        <v>8</v>
      </c>
      <c r="AV92" s="13" t="s">
        <v>83</v>
      </c>
      <c r="AW92" s="13" t="s">
        <v>34</v>
      </c>
      <c r="AX92" s="13" t="s">
        <v>74</v>
      </c>
      <c r="AY92" s="236" t="s">
        <v>116</v>
      </c>
    </row>
    <row r="93" s="12" customFormat="1">
      <c r="A93" s="12"/>
      <c r="B93" s="216"/>
      <c r="C93" s="217"/>
      <c r="D93" s="209" t="s">
        <v>128</v>
      </c>
      <c r="E93" s="218" t="s">
        <v>20</v>
      </c>
      <c r="F93" s="219" t="s">
        <v>456</v>
      </c>
      <c r="G93" s="217"/>
      <c r="H93" s="218" t="s">
        <v>20</v>
      </c>
      <c r="I93" s="220"/>
      <c r="J93" s="217"/>
      <c r="K93" s="217"/>
      <c r="L93" s="221"/>
      <c r="M93" s="222"/>
      <c r="N93" s="223"/>
      <c r="O93" s="223"/>
      <c r="P93" s="223"/>
      <c r="Q93" s="223"/>
      <c r="R93" s="223"/>
      <c r="S93" s="223"/>
      <c r="T93" s="224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5" t="s">
        <v>128</v>
      </c>
      <c r="AU93" s="225" t="s">
        <v>8</v>
      </c>
      <c r="AV93" s="12" t="s">
        <v>8</v>
      </c>
      <c r="AW93" s="12" t="s">
        <v>34</v>
      </c>
      <c r="AX93" s="12" t="s">
        <v>74</v>
      </c>
      <c r="AY93" s="225" t="s">
        <v>116</v>
      </c>
    </row>
    <row r="94" s="13" customFormat="1">
      <c r="A94" s="13"/>
      <c r="B94" s="226"/>
      <c r="C94" s="227"/>
      <c r="D94" s="209" t="s">
        <v>128</v>
      </c>
      <c r="E94" s="228" t="s">
        <v>20</v>
      </c>
      <c r="F94" s="229" t="s">
        <v>457</v>
      </c>
      <c r="G94" s="227"/>
      <c r="H94" s="230">
        <v>88.290000000000006</v>
      </c>
      <c r="I94" s="231"/>
      <c r="J94" s="227"/>
      <c r="K94" s="227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128</v>
      </c>
      <c r="AU94" s="236" t="s">
        <v>8</v>
      </c>
      <c r="AV94" s="13" t="s">
        <v>83</v>
      </c>
      <c r="AW94" s="13" t="s">
        <v>34</v>
      </c>
      <c r="AX94" s="13" t="s">
        <v>74</v>
      </c>
      <c r="AY94" s="236" t="s">
        <v>116</v>
      </c>
    </row>
    <row r="95" s="13" customFormat="1">
      <c r="A95" s="13"/>
      <c r="B95" s="226"/>
      <c r="C95" s="227"/>
      <c r="D95" s="209" t="s">
        <v>128</v>
      </c>
      <c r="E95" s="228" t="s">
        <v>20</v>
      </c>
      <c r="F95" s="229" t="s">
        <v>458</v>
      </c>
      <c r="G95" s="227"/>
      <c r="H95" s="230">
        <v>8.2699999999999996</v>
      </c>
      <c r="I95" s="231"/>
      <c r="J95" s="227"/>
      <c r="K95" s="227"/>
      <c r="L95" s="232"/>
      <c r="M95" s="233"/>
      <c r="N95" s="234"/>
      <c r="O95" s="234"/>
      <c r="P95" s="234"/>
      <c r="Q95" s="234"/>
      <c r="R95" s="234"/>
      <c r="S95" s="234"/>
      <c r="T95" s="235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6" t="s">
        <v>128</v>
      </c>
      <c r="AU95" s="236" t="s">
        <v>8</v>
      </c>
      <c r="AV95" s="13" t="s">
        <v>83</v>
      </c>
      <c r="AW95" s="13" t="s">
        <v>34</v>
      </c>
      <c r="AX95" s="13" t="s">
        <v>74</v>
      </c>
      <c r="AY95" s="236" t="s">
        <v>116</v>
      </c>
    </row>
    <row r="96" s="12" customFormat="1">
      <c r="A96" s="12"/>
      <c r="B96" s="216"/>
      <c r="C96" s="217"/>
      <c r="D96" s="209" t="s">
        <v>128</v>
      </c>
      <c r="E96" s="218" t="s">
        <v>20</v>
      </c>
      <c r="F96" s="219" t="s">
        <v>136</v>
      </c>
      <c r="G96" s="217"/>
      <c r="H96" s="218" t="s">
        <v>20</v>
      </c>
      <c r="I96" s="220"/>
      <c r="J96" s="217"/>
      <c r="K96" s="217"/>
      <c r="L96" s="221"/>
      <c r="M96" s="222"/>
      <c r="N96" s="223"/>
      <c r="O96" s="223"/>
      <c r="P96" s="223"/>
      <c r="Q96" s="223"/>
      <c r="R96" s="223"/>
      <c r="S96" s="223"/>
      <c r="T96" s="224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25" t="s">
        <v>128</v>
      </c>
      <c r="AU96" s="225" t="s">
        <v>8</v>
      </c>
      <c r="AV96" s="12" t="s">
        <v>8</v>
      </c>
      <c r="AW96" s="12" t="s">
        <v>34</v>
      </c>
      <c r="AX96" s="12" t="s">
        <v>74</v>
      </c>
      <c r="AY96" s="225" t="s">
        <v>116</v>
      </c>
    </row>
    <row r="97" s="14" customFormat="1">
      <c r="A97" s="14"/>
      <c r="B97" s="237"/>
      <c r="C97" s="238"/>
      <c r="D97" s="209" t="s">
        <v>128</v>
      </c>
      <c r="E97" s="239" t="s">
        <v>20</v>
      </c>
      <c r="F97" s="240" t="s">
        <v>137</v>
      </c>
      <c r="G97" s="238"/>
      <c r="H97" s="241">
        <v>124.98</v>
      </c>
      <c r="I97" s="242"/>
      <c r="J97" s="238"/>
      <c r="K97" s="238"/>
      <c r="L97" s="243"/>
      <c r="M97" s="244"/>
      <c r="N97" s="245"/>
      <c r="O97" s="245"/>
      <c r="P97" s="245"/>
      <c r="Q97" s="245"/>
      <c r="R97" s="245"/>
      <c r="S97" s="245"/>
      <c r="T97" s="246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7" t="s">
        <v>128</v>
      </c>
      <c r="AU97" s="247" t="s">
        <v>8</v>
      </c>
      <c r="AV97" s="14" t="s">
        <v>138</v>
      </c>
      <c r="AW97" s="14" t="s">
        <v>34</v>
      </c>
      <c r="AX97" s="14" t="s">
        <v>74</v>
      </c>
      <c r="AY97" s="247" t="s">
        <v>116</v>
      </c>
    </row>
    <row r="98" s="13" customFormat="1">
      <c r="A98" s="13"/>
      <c r="B98" s="226"/>
      <c r="C98" s="227"/>
      <c r="D98" s="209" t="s">
        <v>128</v>
      </c>
      <c r="E98" s="228" t="s">
        <v>20</v>
      </c>
      <c r="F98" s="229" t="s">
        <v>459</v>
      </c>
      <c r="G98" s="227"/>
      <c r="H98" s="230">
        <v>49.990000000000002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128</v>
      </c>
      <c r="AU98" s="236" t="s">
        <v>8</v>
      </c>
      <c r="AV98" s="13" t="s">
        <v>83</v>
      </c>
      <c r="AW98" s="13" t="s">
        <v>34</v>
      </c>
      <c r="AX98" s="13" t="s">
        <v>8</v>
      </c>
      <c r="AY98" s="236" t="s">
        <v>116</v>
      </c>
    </row>
    <row r="99" s="2" customFormat="1" ht="21.75" customHeight="1">
      <c r="A99" s="39"/>
      <c r="B99" s="40"/>
      <c r="C99" s="197" t="s">
        <v>83</v>
      </c>
      <c r="D99" s="197" t="s">
        <v>117</v>
      </c>
      <c r="E99" s="198" t="s">
        <v>460</v>
      </c>
      <c r="F99" s="199" t="s">
        <v>461</v>
      </c>
      <c r="G99" s="200" t="s">
        <v>120</v>
      </c>
      <c r="H99" s="201">
        <v>62.479999999999997</v>
      </c>
      <c r="I99" s="202"/>
      <c r="J99" s="201">
        <f>ROUND(I99*H99,0)</f>
        <v>0</v>
      </c>
      <c r="K99" s="199" t="s">
        <v>121</v>
      </c>
      <c r="L99" s="45"/>
      <c r="M99" s="203" t="s">
        <v>20</v>
      </c>
      <c r="N99" s="204" t="s">
        <v>45</v>
      </c>
      <c r="O99" s="85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07" t="s">
        <v>122</v>
      </c>
      <c r="AT99" s="207" t="s">
        <v>117</v>
      </c>
      <c r="AU99" s="207" t="s">
        <v>8</v>
      </c>
      <c r="AY99" s="18" t="s">
        <v>116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8" t="s">
        <v>8</v>
      </c>
      <c r="BK99" s="208">
        <f>ROUND(I99*H99,0)</f>
        <v>0</v>
      </c>
      <c r="BL99" s="18" t="s">
        <v>122</v>
      </c>
      <c r="BM99" s="207" t="s">
        <v>462</v>
      </c>
    </row>
    <row r="100" s="2" customFormat="1">
      <c r="A100" s="39"/>
      <c r="B100" s="40"/>
      <c r="C100" s="41"/>
      <c r="D100" s="209" t="s">
        <v>124</v>
      </c>
      <c r="E100" s="41"/>
      <c r="F100" s="210" t="s">
        <v>463</v>
      </c>
      <c r="G100" s="41"/>
      <c r="H100" s="41"/>
      <c r="I100" s="211"/>
      <c r="J100" s="41"/>
      <c r="K100" s="41"/>
      <c r="L100" s="45"/>
      <c r="M100" s="212"/>
      <c r="N100" s="213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124</v>
      </c>
      <c r="AU100" s="18" t="s">
        <v>8</v>
      </c>
    </row>
    <row r="101" s="2" customFormat="1">
      <c r="A101" s="39"/>
      <c r="B101" s="40"/>
      <c r="C101" s="41"/>
      <c r="D101" s="214" t="s">
        <v>126</v>
      </c>
      <c r="E101" s="41"/>
      <c r="F101" s="215" t="s">
        <v>464</v>
      </c>
      <c r="G101" s="41"/>
      <c r="H101" s="41"/>
      <c r="I101" s="211"/>
      <c r="J101" s="41"/>
      <c r="K101" s="41"/>
      <c r="L101" s="45"/>
      <c r="M101" s="212"/>
      <c r="N101" s="213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126</v>
      </c>
      <c r="AU101" s="18" t="s">
        <v>8</v>
      </c>
    </row>
    <row r="102" s="13" customFormat="1">
      <c r="A102" s="13"/>
      <c r="B102" s="226"/>
      <c r="C102" s="227"/>
      <c r="D102" s="209" t="s">
        <v>128</v>
      </c>
      <c r="E102" s="228" t="s">
        <v>20</v>
      </c>
      <c r="F102" s="229" t="s">
        <v>465</v>
      </c>
      <c r="G102" s="227"/>
      <c r="H102" s="230">
        <v>62.479999999999997</v>
      </c>
      <c r="I102" s="231"/>
      <c r="J102" s="227"/>
      <c r="K102" s="227"/>
      <c r="L102" s="232"/>
      <c r="M102" s="233"/>
      <c r="N102" s="234"/>
      <c r="O102" s="234"/>
      <c r="P102" s="234"/>
      <c r="Q102" s="234"/>
      <c r="R102" s="234"/>
      <c r="S102" s="234"/>
      <c r="T102" s="23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6" t="s">
        <v>128</v>
      </c>
      <c r="AU102" s="236" t="s">
        <v>8</v>
      </c>
      <c r="AV102" s="13" t="s">
        <v>83</v>
      </c>
      <c r="AW102" s="13" t="s">
        <v>34</v>
      </c>
      <c r="AX102" s="13" t="s">
        <v>8</v>
      </c>
      <c r="AY102" s="236" t="s">
        <v>116</v>
      </c>
    </row>
    <row r="103" s="2" customFormat="1" ht="21.75" customHeight="1">
      <c r="A103" s="39"/>
      <c r="B103" s="40"/>
      <c r="C103" s="197" t="s">
        <v>138</v>
      </c>
      <c r="D103" s="197" t="s">
        <v>117</v>
      </c>
      <c r="E103" s="198" t="s">
        <v>466</v>
      </c>
      <c r="F103" s="199" t="s">
        <v>467</v>
      </c>
      <c r="G103" s="200" t="s">
        <v>120</v>
      </c>
      <c r="H103" s="201">
        <v>12.5</v>
      </c>
      <c r="I103" s="202"/>
      <c r="J103" s="201">
        <f>ROUND(I103*H103,0)</f>
        <v>0</v>
      </c>
      <c r="K103" s="199" t="s">
        <v>121</v>
      </c>
      <c r="L103" s="45"/>
      <c r="M103" s="203" t="s">
        <v>20</v>
      </c>
      <c r="N103" s="204" t="s">
        <v>45</v>
      </c>
      <c r="O103" s="85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7" t="s">
        <v>122</v>
      </c>
      <c r="AT103" s="207" t="s">
        <v>117</v>
      </c>
      <c r="AU103" s="207" t="s">
        <v>8</v>
      </c>
      <c r="AY103" s="18" t="s">
        <v>116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8" t="s">
        <v>8</v>
      </c>
      <c r="BK103" s="208">
        <f>ROUND(I103*H103,0)</f>
        <v>0</v>
      </c>
      <c r="BL103" s="18" t="s">
        <v>122</v>
      </c>
      <c r="BM103" s="207" t="s">
        <v>468</v>
      </c>
    </row>
    <row r="104" s="2" customFormat="1">
      <c r="A104" s="39"/>
      <c r="B104" s="40"/>
      <c r="C104" s="41"/>
      <c r="D104" s="209" t="s">
        <v>124</v>
      </c>
      <c r="E104" s="41"/>
      <c r="F104" s="210" t="s">
        <v>469</v>
      </c>
      <c r="G104" s="41"/>
      <c r="H104" s="41"/>
      <c r="I104" s="211"/>
      <c r="J104" s="41"/>
      <c r="K104" s="41"/>
      <c r="L104" s="45"/>
      <c r="M104" s="212"/>
      <c r="N104" s="213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124</v>
      </c>
      <c r="AU104" s="18" t="s">
        <v>8</v>
      </c>
    </row>
    <row r="105" s="2" customFormat="1">
      <c r="A105" s="39"/>
      <c r="B105" s="40"/>
      <c r="C105" s="41"/>
      <c r="D105" s="214" t="s">
        <v>126</v>
      </c>
      <c r="E105" s="41"/>
      <c r="F105" s="215" t="s">
        <v>470</v>
      </c>
      <c r="G105" s="41"/>
      <c r="H105" s="41"/>
      <c r="I105" s="211"/>
      <c r="J105" s="41"/>
      <c r="K105" s="41"/>
      <c r="L105" s="45"/>
      <c r="M105" s="212"/>
      <c r="N105" s="213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126</v>
      </c>
      <c r="AU105" s="18" t="s">
        <v>8</v>
      </c>
    </row>
    <row r="106" s="13" customFormat="1">
      <c r="A106" s="13"/>
      <c r="B106" s="226"/>
      <c r="C106" s="227"/>
      <c r="D106" s="209" t="s">
        <v>128</v>
      </c>
      <c r="E106" s="228" t="s">
        <v>20</v>
      </c>
      <c r="F106" s="229" t="s">
        <v>471</v>
      </c>
      <c r="G106" s="227"/>
      <c r="H106" s="230">
        <v>12.5</v>
      </c>
      <c r="I106" s="231"/>
      <c r="J106" s="227"/>
      <c r="K106" s="227"/>
      <c r="L106" s="232"/>
      <c r="M106" s="233"/>
      <c r="N106" s="234"/>
      <c r="O106" s="234"/>
      <c r="P106" s="234"/>
      <c r="Q106" s="234"/>
      <c r="R106" s="234"/>
      <c r="S106" s="234"/>
      <c r="T106" s="235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6" t="s">
        <v>128</v>
      </c>
      <c r="AU106" s="236" t="s">
        <v>8</v>
      </c>
      <c r="AV106" s="13" t="s">
        <v>83</v>
      </c>
      <c r="AW106" s="13" t="s">
        <v>34</v>
      </c>
      <c r="AX106" s="13" t="s">
        <v>8</v>
      </c>
      <c r="AY106" s="236" t="s">
        <v>116</v>
      </c>
    </row>
    <row r="107" s="2" customFormat="1" ht="16.5" customHeight="1">
      <c r="A107" s="39"/>
      <c r="B107" s="40"/>
      <c r="C107" s="197" t="s">
        <v>122</v>
      </c>
      <c r="D107" s="197" t="s">
        <v>117</v>
      </c>
      <c r="E107" s="198" t="s">
        <v>179</v>
      </c>
      <c r="F107" s="199" t="s">
        <v>180</v>
      </c>
      <c r="G107" s="200" t="s">
        <v>120</v>
      </c>
      <c r="H107" s="201">
        <v>58.939999999999998</v>
      </c>
      <c r="I107" s="202"/>
      <c r="J107" s="201">
        <f>ROUND(I107*H107,0)</f>
        <v>0</v>
      </c>
      <c r="K107" s="199" t="s">
        <v>20</v>
      </c>
      <c r="L107" s="45"/>
      <c r="M107" s="203" t="s">
        <v>20</v>
      </c>
      <c r="N107" s="204" t="s">
        <v>45</v>
      </c>
      <c r="O107" s="85"/>
      <c r="P107" s="205">
        <f>O107*H107</f>
        <v>0</v>
      </c>
      <c r="Q107" s="205">
        <v>0</v>
      </c>
      <c r="R107" s="205">
        <f>Q107*H107</f>
        <v>0</v>
      </c>
      <c r="S107" s="205">
        <v>0</v>
      </c>
      <c r="T107" s="206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7" t="s">
        <v>122</v>
      </c>
      <c r="AT107" s="207" t="s">
        <v>117</v>
      </c>
      <c r="AU107" s="207" t="s">
        <v>8</v>
      </c>
      <c r="AY107" s="18" t="s">
        <v>116</v>
      </c>
      <c r="BE107" s="208">
        <f>IF(N107="základní",J107,0)</f>
        <v>0</v>
      </c>
      <c r="BF107" s="208">
        <f>IF(N107="snížená",J107,0)</f>
        <v>0</v>
      </c>
      <c r="BG107" s="208">
        <f>IF(N107="zákl. přenesená",J107,0)</f>
        <v>0</v>
      </c>
      <c r="BH107" s="208">
        <f>IF(N107="sníž. přenesená",J107,0)</f>
        <v>0</v>
      </c>
      <c r="BI107" s="208">
        <f>IF(N107="nulová",J107,0)</f>
        <v>0</v>
      </c>
      <c r="BJ107" s="18" t="s">
        <v>8</v>
      </c>
      <c r="BK107" s="208">
        <f>ROUND(I107*H107,0)</f>
        <v>0</v>
      </c>
      <c r="BL107" s="18" t="s">
        <v>122</v>
      </c>
      <c r="BM107" s="207" t="s">
        <v>472</v>
      </c>
    </row>
    <row r="108" s="2" customFormat="1">
      <c r="A108" s="39"/>
      <c r="B108" s="40"/>
      <c r="C108" s="41"/>
      <c r="D108" s="209" t="s">
        <v>124</v>
      </c>
      <c r="E108" s="41"/>
      <c r="F108" s="210" t="s">
        <v>180</v>
      </c>
      <c r="G108" s="41"/>
      <c r="H108" s="41"/>
      <c r="I108" s="211"/>
      <c r="J108" s="41"/>
      <c r="K108" s="41"/>
      <c r="L108" s="45"/>
      <c r="M108" s="212"/>
      <c r="N108" s="213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124</v>
      </c>
      <c r="AU108" s="18" t="s">
        <v>8</v>
      </c>
    </row>
    <row r="109" s="12" customFormat="1">
      <c r="A109" s="12"/>
      <c r="B109" s="216"/>
      <c r="C109" s="217"/>
      <c r="D109" s="209" t="s">
        <v>128</v>
      </c>
      <c r="E109" s="218" t="s">
        <v>20</v>
      </c>
      <c r="F109" s="219" t="s">
        <v>473</v>
      </c>
      <c r="G109" s="217"/>
      <c r="H109" s="218" t="s">
        <v>20</v>
      </c>
      <c r="I109" s="220"/>
      <c r="J109" s="217"/>
      <c r="K109" s="217"/>
      <c r="L109" s="221"/>
      <c r="M109" s="222"/>
      <c r="N109" s="223"/>
      <c r="O109" s="223"/>
      <c r="P109" s="223"/>
      <c r="Q109" s="223"/>
      <c r="R109" s="223"/>
      <c r="S109" s="223"/>
      <c r="T109" s="224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25" t="s">
        <v>128</v>
      </c>
      <c r="AU109" s="225" t="s">
        <v>8</v>
      </c>
      <c r="AV109" s="12" t="s">
        <v>8</v>
      </c>
      <c r="AW109" s="12" t="s">
        <v>34</v>
      </c>
      <c r="AX109" s="12" t="s">
        <v>74</v>
      </c>
      <c r="AY109" s="225" t="s">
        <v>116</v>
      </c>
    </row>
    <row r="110" s="13" customFormat="1">
      <c r="A110" s="13"/>
      <c r="B110" s="226"/>
      <c r="C110" s="227"/>
      <c r="D110" s="209" t="s">
        <v>128</v>
      </c>
      <c r="E110" s="228" t="s">
        <v>20</v>
      </c>
      <c r="F110" s="229" t="s">
        <v>474</v>
      </c>
      <c r="G110" s="227"/>
      <c r="H110" s="230">
        <v>3.7999999999999998</v>
      </c>
      <c r="I110" s="231"/>
      <c r="J110" s="227"/>
      <c r="K110" s="227"/>
      <c r="L110" s="232"/>
      <c r="M110" s="233"/>
      <c r="N110" s="234"/>
      <c r="O110" s="234"/>
      <c r="P110" s="234"/>
      <c r="Q110" s="234"/>
      <c r="R110" s="234"/>
      <c r="S110" s="234"/>
      <c r="T110" s="23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6" t="s">
        <v>128</v>
      </c>
      <c r="AU110" s="236" t="s">
        <v>8</v>
      </c>
      <c r="AV110" s="13" t="s">
        <v>83</v>
      </c>
      <c r="AW110" s="13" t="s">
        <v>34</v>
      </c>
      <c r="AX110" s="13" t="s">
        <v>74</v>
      </c>
      <c r="AY110" s="236" t="s">
        <v>116</v>
      </c>
    </row>
    <row r="111" s="13" customFormat="1">
      <c r="A111" s="13"/>
      <c r="B111" s="226"/>
      <c r="C111" s="227"/>
      <c r="D111" s="209" t="s">
        <v>128</v>
      </c>
      <c r="E111" s="228" t="s">
        <v>20</v>
      </c>
      <c r="F111" s="229" t="s">
        <v>475</v>
      </c>
      <c r="G111" s="227"/>
      <c r="H111" s="230">
        <v>11.18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6" t="s">
        <v>128</v>
      </c>
      <c r="AU111" s="236" t="s">
        <v>8</v>
      </c>
      <c r="AV111" s="13" t="s">
        <v>83</v>
      </c>
      <c r="AW111" s="13" t="s">
        <v>34</v>
      </c>
      <c r="AX111" s="13" t="s">
        <v>74</v>
      </c>
      <c r="AY111" s="236" t="s">
        <v>116</v>
      </c>
    </row>
    <row r="112" s="13" customFormat="1">
      <c r="A112" s="13"/>
      <c r="B112" s="226"/>
      <c r="C112" s="227"/>
      <c r="D112" s="209" t="s">
        <v>128</v>
      </c>
      <c r="E112" s="228" t="s">
        <v>20</v>
      </c>
      <c r="F112" s="229" t="s">
        <v>476</v>
      </c>
      <c r="G112" s="227"/>
      <c r="H112" s="230">
        <v>43.960000000000001</v>
      </c>
      <c r="I112" s="231"/>
      <c r="J112" s="227"/>
      <c r="K112" s="227"/>
      <c r="L112" s="232"/>
      <c r="M112" s="233"/>
      <c r="N112" s="234"/>
      <c r="O112" s="234"/>
      <c r="P112" s="234"/>
      <c r="Q112" s="234"/>
      <c r="R112" s="234"/>
      <c r="S112" s="234"/>
      <c r="T112" s="235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6" t="s">
        <v>128</v>
      </c>
      <c r="AU112" s="236" t="s">
        <v>8</v>
      </c>
      <c r="AV112" s="13" t="s">
        <v>83</v>
      </c>
      <c r="AW112" s="13" t="s">
        <v>34</v>
      </c>
      <c r="AX112" s="13" t="s">
        <v>74</v>
      </c>
      <c r="AY112" s="236" t="s">
        <v>116</v>
      </c>
    </row>
    <row r="113" s="15" customFormat="1">
      <c r="A113" s="15"/>
      <c r="B113" s="248"/>
      <c r="C113" s="249"/>
      <c r="D113" s="209" t="s">
        <v>128</v>
      </c>
      <c r="E113" s="250" t="s">
        <v>20</v>
      </c>
      <c r="F113" s="251" t="s">
        <v>194</v>
      </c>
      <c r="G113" s="249"/>
      <c r="H113" s="252">
        <v>58.939999999999998</v>
      </c>
      <c r="I113" s="253"/>
      <c r="J113" s="249"/>
      <c r="K113" s="249"/>
      <c r="L113" s="254"/>
      <c r="M113" s="255"/>
      <c r="N113" s="256"/>
      <c r="O113" s="256"/>
      <c r="P113" s="256"/>
      <c r="Q113" s="256"/>
      <c r="R113" s="256"/>
      <c r="S113" s="256"/>
      <c r="T113" s="257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58" t="s">
        <v>128</v>
      </c>
      <c r="AU113" s="258" t="s">
        <v>8</v>
      </c>
      <c r="AV113" s="15" t="s">
        <v>122</v>
      </c>
      <c r="AW113" s="15" t="s">
        <v>34</v>
      </c>
      <c r="AX113" s="15" t="s">
        <v>8</v>
      </c>
      <c r="AY113" s="258" t="s">
        <v>116</v>
      </c>
    </row>
    <row r="114" s="2" customFormat="1" ht="16.5" customHeight="1">
      <c r="A114" s="39"/>
      <c r="B114" s="40"/>
      <c r="C114" s="197" t="s">
        <v>159</v>
      </c>
      <c r="D114" s="197" t="s">
        <v>117</v>
      </c>
      <c r="E114" s="198" t="s">
        <v>477</v>
      </c>
      <c r="F114" s="199" t="s">
        <v>478</v>
      </c>
      <c r="G114" s="200" t="s">
        <v>120</v>
      </c>
      <c r="H114" s="201">
        <v>81.010000000000005</v>
      </c>
      <c r="I114" s="202"/>
      <c r="J114" s="201">
        <f>ROUND(I114*H114,0)</f>
        <v>0</v>
      </c>
      <c r="K114" s="199" t="s">
        <v>20</v>
      </c>
      <c r="L114" s="45"/>
      <c r="M114" s="203" t="s">
        <v>20</v>
      </c>
      <c r="N114" s="204" t="s">
        <v>45</v>
      </c>
      <c r="O114" s="85"/>
      <c r="P114" s="205">
        <f>O114*H114</f>
        <v>0</v>
      </c>
      <c r="Q114" s="205">
        <v>0</v>
      </c>
      <c r="R114" s="205">
        <f>Q114*H114</f>
        <v>0</v>
      </c>
      <c r="S114" s="205">
        <v>0</v>
      </c>
      <c r="T114" s="206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7" t="s">
        <v>122</v>
      </c>
      <c r="AT114" s="207" t="s">
        <v>117</v>
      </c>
      <c r="AU114" s="207" t="s">
        <v>8</v>
      </c>
      <c r="AY114" s="18" t="s">
        <v>116</v>
      </c>
      <c r="BE114" s="208">
        <f>IF(N114="základní",J114,0)</f>
        <v>0</v>
      </c>
      <c r="BF114" s="208">
        <f>IF(N114="snížená",J114,0)</f>
        <v>0</v>
      </c>
      <c r="BG114" s="208">
        <f>IF(N114="zákl. přenesená",J114,0)</f>
        <v>0</v>
      </c>
      <c r="BH114" s="208">
        <f>IF(N114="sníž. přenesená",J114,0)</f>
        <v>0</v>
      </c>
      <c r="BI114" s="208">
        <f>IF(N114="nulová",J114,0)</f>
        <v>0</v>
      </c>
      <c r="BJ114" s="18" t="s">
        <v>8</v>
      </c>
      <c r="BK114" s="208">
        <f>ROUND(I114*H114,0)</f>
        <v>0</v>
      </c>
      <c r="BL114" s="18" t="s">
        <v>122</v>
      </c>
      <c r="BM114" s="207" t="s">
        <v>479</v>
      </c>
    </row>
    <row r="115" s="2" customFormat="1">
      <c r="A115" s="39"/>
      <c r="B115" s="40"/>
      <c r="C115" s="41"/>
      <c r="D115" s="209" t="s">
        <v>124</v>
      </c>
      <c r="E115" s="41"/>
      <c r="F115" s="210" t="s">
        <v>478</v>
      </c>
      <c r="G115" s="41"/>
      <c r="H115" s="41"/>
      <c r="I115" s="211"/>
      <c r="J115" s="41"/>
      <c r="K115" s="41"/>
      <c r="L115" s="45"/>
      <c r="M115" s="212"/>
      <c r="N115" s="213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124</v>
      </c>
      <c r="AU115" s="18" t="s">
        <v>8</v>
      </c>
    </row>
    <row r="116" s="13" customFormat="1">
      <c r="A116" s="13"/>
      <c r="B116" s="226"/>
      <c r="C116" s="227"/>
      <c r="D116" s="209" t="s">
        <v>128</v>
      </c>
      <c r="E116" s="228" t="s">
        <v>20</v>
      </c>
      <c r="F116" s="229" t="s">
        <v>480</v>
      </c>
      <c r="G116" s="227"/>
      <c r="H116" s="230">
        <v>124.97</v>
      </c>
      <c r="I116" s="231"/>
      <c r="J116" s="227"/>
      <c r="K116" s="227"/>
      <c r="L116" s="232"/>
      <c r="M116" s="233"/>
      <c r="N116" s="234"/>
      <c r="O116" s="234"/>
      <c r="P116" s="234"/>
      <c r="Q116" s="234"/>
      <c r="R116" s="234"/>
      <c r="S116" s="234"/>
      <c r="T116" s="23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6" t="s">
        <v>128</v>
      </c>
      <c r="AU116" s="236" t="s">
        <v>8</v>
      </c>
      <c r="AV116" s="13" t="s">
        <v>83</v>
      </c>
      <c r="AW116" s="13" t="s">
        <v>34</v>
      </c>
      <c r="AX116" s="13" t="s">
        <v>74</v>
      </c>
      <c r="AY116" s="236" t="s">
        <v>116</v>
      </c>
    </row>
    <row r="117" s="13" customFormat="1">
      <c r="A117" s="13"/>
      <c r="B117" s="226"/>
      <c r="C117" s="227"/>
      <c r="D117" s="209" t="s">
        <v>128</v>
      </c>
      <c r="E117" s="228" t="s">
        <v>20</v>
      </c>
      <c r="F117" s="229" t="s">
        <v>481</v>
      </c>
      <c r="G117" s="227"/>
      <c r="H117" s="230">
        <v>-43.960000000000001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6" t="s">
        <v>128</v>
      </c>
      <c r="AU117" s="236" t="s">
        <v>8</v>
      </c>
      <c r="AV117" s="13" t="s">
        <v>83</v>
      </c>
      <c r="AW117" s="13" t="s">
        <v>34</v>
      </c>
      <c r="AX117" s="13" t="s">
        <v>74</v>
      </c>
      <c r="AY117" s="236" t="s">
        <v>116</v>
      </c>
    </row>
    <row r="118" s="15" customFormat="1">
      <c r="A118" s="15"/>
      <c r="B118" s="248"/>
      <c r="C118" s="249"/>
      <c r="D118" s="209" t="s">
        <v>128</v>
      </c>
      <c r="E118" s="250" t="s">
        <v>20</v>
      </c>
      <c r="F118" s="251" t="s">
        <v>194</v>
      </c>
      <c r="G118" s="249"/>
      <c r="H118" s="252">
        <v>81.009999999999991</v>
      </c>
      <c r="I118" s="253"/>
      <c r="J118" s="249"/>
      <c r="K118" s="249"/>
      <c r="L118" s="254"/>
      <c r="M118" s="255"/>
      <c r="N118" s="256"/>
      <c r="O118" s="256"/>
      <c r="P118" s="256"/>
      <c r="Q118" s="256"/>
      <c r="R118" s="256"/>
      <c r="S118" s="256"/>
      <c r="T118" s="257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8" t="s">
        <v>128</v>
      </c>
      <c r="AU118" s="258" t="s">
        <v>8</v>
      </c>
      <c r="AV118" s="15" t="s">
        <v>122</v>
      </c>
      <c r="AW118" s="15" t="s">
        <v>34</v>
      </c>
      <c r="AX118" s="15" t="s">
        <v>8</v>
      </c>
      <c r="AY118" s="258" t="s">
        <v>116</v>
      </c>
    </row>
    <row r="119" s="2" customFormat="1" ht="16.5" customHeight="1">
      <c r="A119" s="39"/>
      <c r="B119" s="40"/>
      <c r="C119" s="197" t="s">
        <v>166</v>
      </c>
      <c r="D119" s="197" t="s">
        <v>117</v>
      </c>
      <c r="E119" s="198" t="s">
        <v>195</v>
      </c>
      <c r="F119" s="199" t="s">
        <v>196</v>
      </c>
      <c r="G119" s="200" t="s">
        <v>120</v>
      </c>
      <c r="H119" s="201">
        <v>43.960000000000001</v>
      </c>
      <c r="I119" s="202"/>
      <c r="J119" s="201">
        <f>ROUND(I119*H119,0)</f>
        <v>0</v>
      </c>
      <c r="K119" s="199" t="s">
        <v>121</v>
      </c>
      <c r="L119" s="45"/>
      <c r="M119" s="203" t="s">
        <v>20</v>
      </c>
      <c r="N119" s="204" t="s">
        <v>45</v>
      </c>
      <c r="O119" s="85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07" t="s">
        <v>122</v>
      </c>
      <c r="AT119" s="207" t="s">
        <v>117</v>
      </c>
      <c r="AU119" s="207" t="s">
        <v>8</v>
      </c>
      <c r="AY119" s="18" t="s">
        <v>116</v>
      </c>
      <c r="BE119" s="208">
        <f>IF(N119="základní",J119,0)</f>
        <v>0</v>
      </c>
      <c r="BF119" s="208">
        <f>IF(N119="snížená",J119,0)</f>
        <v>0</v>
      </c>
      <c r="BG119" s="208">
        <f>IF(N119="zákl. přenesená",J119,0)</f>
        <v>0</v>
      </c>
      <c r="BH119" s="208">
        <f>IF(N119="sníž. přenesená",J119,0)</f>
        <v>0</v>
      </c>
      <c r="BI119" s="208">
        <f>IF(N119="nulová",J119,0)</f>
        <v>0</v>
      </c>
      <c r="BJ119" s="18" t="s">
        <v>8</v>
      </c>
      <c r="BK119" s="208">
        <f>ROUND(I119*H119,0)</f>
        <v>0</v>
      </c>
      <c r="BL119" s="18" t="s">
        <v>122</v>
      </c>
      <c r="BM119" s="207" t="s">
        <v>482</v>
      </c>
    </row>
    <row r="120" s="2" customFormat="1">
      <c r="A120" s="39"/>
      <c r="B120" s="40"/>
      <c r="C120" s="41"/>
      <c r="D120" s="209" t="s">
        <v>124</v>
      </c>
      <c r="E120" s="41"/>
      <c r="F120" s="210" t="s">
        <v>198</v>
      </c>
      <c r="G120" s="41"/>
      <c r="H120" s="41"/>
      <c r="I120" s="211"/>
      <c r="J120" s="41"/>
      <c r="K120" s="41"/>
      <c r="L120" s="45"/>
      <c r="M120" s="212"/>
      <c r="N120" s="213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124</v>
      </c>
      <c r="AU120" s="18" t="s">
        <v>8</v>
      </c>
    </row>
    <row r="121" s="2" customFormat="1">
      <c r="A121" s="39"/>
      <c r="B121" s="40"/>
      <c r="C121" s="41"/>
      <c r="D121" s="214" t="s">
        <v>126</v>
      </c>
      <c r="E121" s="41"/>
      <c r="F121" s="215" t="s">
        <v>199</v>
      </c>
      <c r="G121" s="41"/>
      <c r="H121" s="41"/>
      <c r="I121" s="211"/>
      <c r="J121" s="41"/>
      <c r="K121" s="41"/>
      <c r="L121" s="45"/>
      <c r="M121" s="212"/>
      <c r="N121" s="213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126</v>
      </c>
      <c r="AU121" s="18" t="s">
        <v>8</v>
      </c>
    </row>
    <row r="122" s="13" customFormat="1">
      <c r="A122" s="13"/>
      <c r="B122" s="226"/>
      <c r="C122" s="227"/>
      <c r="D122" s="209" t="s">
        <v>128</v>
      </c>
      <c r="E122" s="228" t="s">
        <v>20</v>
      </c>
      <c r="F122" s="229" t="s">
        <v>483</v>
      </c>
      <c r="G122" s="227"/>
      <c r="H122" s="230">
        <v>0.90000000000000002</v>
      </c>
      <c r="I122" s="231"/>
      <c r="J122" s="227"/>
      <c r="K122" s="227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128</v>
      </c>
      <c r="AU122" s="236" t="s">
        <v>8</v>
      </c>
      <c r="AV122" s="13" t="s">
        <v>83</v>
      </c>
      <c r="AW122" s="13" t="s">
        <v>34</v>
      </c>
      <c r="AX122" s="13" t="s">
        <v>74</v>
      </c>
      <c r="AY122" s="236" t="s">
        <v>116</v>
      </c>
    </row>
    <row r="123" s="13" customFormat="1">
      <c r="A123" s="13"/>
      <c r="B123" s="226"/>
      <c r="C123" s="227"/>
      <c r="D123" s="209" t="s">
        <v>128</v>
      </c>
      <c r="E123" s="228" t="s">
        <v>20</v>
      </c>
      <c r="F123" s="229" t="s">
        <v>484</v>
      </c>
      <c r="G123" s="227"/>
      <c r="H123" s="230">
        <v>9.2699999999999996</v>
      </c>
      <c r="I123" s="231"/>
      <c r="J123" s="227"/>
      <c r="K123" s="227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128</v>
      </c>
      <c r="AU123" s="236" t="s">
        <v>8</v>
      </c>
      <c r="AV123" s="13" t="s">
        <v>83</v>
      </c>
      <c r="AW123" s="13" t="s">
        <v>34</v>
      </c>
      <c r="AX123" s="13" t="s">
        <v>74</v>
      </c>
      <c r="AY123" s="236" t="s">
        <v>116</v>
      </c>
    </row>
    <row r="124" s="12" customFormat="1">
      <c r="A124" s="12"/>
      <c r="B124" s="216"/>
      <c r="C124" s="217"/>
      <c r="D124" s="209" t="s">
        <v>128</v>
      </c>
      <c r="E124" s="218" t="s">
        <v>20</v>
      </c>
      <c r="F124" s="219" t="s">
        <v>485</v>
      </c>
      <c r="G124" s="217"/>
      <c r="H124" s="218" t="s">
        <v>20</v>
      </c>
      <c r="I124" s="220"/>
      <c r="J124" s="217"/>
      <c r="K124" s="217"/>
      <c r="L124" s="221"/>
      <c r="M124" s="222"/>
      <c r="N124" s="223"/>
      <c r="O124" s="223"/>
      <c r="P124" s="223"/>
      <c r="Q124" s="223"/>
      <c r="R124" s="223"/>
      <c r="S124" s="223"/>
      <c r="T124" s="224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5" t="s">
        <v>128</v>
      </c>
      <c r="AU124" s="225" t="s">
        <v>8</v>
      </c>
      <c r="AV124" s="12" t="s">
        <v>8</v>
      </c>
      <c r="AW124" s="12" t="s">
        <v>34</v>
      </c>
      <c r="AX124" s="12" t="s">
        <v>74</v>
      </c>
      <c r="AY124" s="225" t="s">
        <v>116</v>
      </c>
    </row>
    <row r="125" s="13" customFormat="1">
      <c r="A125" s="13"/>
      <c r="B125" s="226"/>
      <c r="C125" s="227"/>
      <c r="D125" s="209" t="s">
        <v>128</v>
      </c>
      <c r="E125" s="228" t="s">
        <v>20</v>
      </c>
      <c r="F125" s="229" t="s">
        <v>486</v>
      </c>
      <c r="G125" s="227"/>
      <c r="H125" s="230">
        <v>31.530000000000001</v>
      </c>
      <c r="I125" s="231"/>
      <c r="J125" s="227"/>
      <c r="K125" s="227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128</v>
      </c>
      <c r="AU125" s="236" t="s">
        <v>8</v>
      </c>
      <c r="AV125" s="13" t="s">
        <v>83</v>
      </c>
      <c r="AW125" s="13" t="s">
        <v>34</v>
      </c>
      <c r="AX125" s="13" t="s">
        <v>74</v>
      </c>
      <c r="AY125" s="236" t="s">
        <v>116</v>
      </c>
    </row>
    <row r="126" s="13" customFormat="1">
      <c r="A126" s="13"/>
      <c r="B126" s="226"/>
      <c r="C126" s="227"/>
      <c r="D126" s="209" t="s">
        <v>128</v>
      </c>
      <c r="E126" s="228" t="s">
        <v>20</v>
      </c>
      <c r="F126" s="229" t="s">
        <v>487</v>
      </c>
      <c r="G126" s="227"/>
      <c r="H126" s="230">
        <v>2.2599999999999998</v>
      </c>
      <c r="I126" s="231"/>
      <c r="J126" s="227"/>
      <c r="K126" s="227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128</v>
      </c>
      <c r="AU126" s="236" t="s">
        <v>8</v>
      </c>
      <c r="AV126" s="13" t="s">
        <v>83</v>
      </c>
      <c r="AW126" s="13" t="s">
        <v>34</v>
      </c>
      <c r="AX126" s="13" t="s">
        <v>74</v>
      </c>
      <c r="AY126" s="236" t="s">
        <v>116</v>
      </c>
    </row>
    <row r="127" s="15" customFormat="1">
      <c r="A127" s="15"/>
      <c r="B127" s="248"/>
      <c r="C127" s="249"/>
      <c r="D127" s="209" t="s">
        <v>128</v>
      </c>
      <c r="E127" s="250" t="s">
        <v>20</v>
      </c>
      <c r="F127" s="251" t="s">
        <v>194</v>
      </c>
      <c r="G127" s="249"/>
      <c r="H127" s="252">
        <v>43.960000000000001</v>
      </c>
      <c r="I127" s="253"/>
      <c r="J127" s="249"/>
      <c r="K127" s="249"/>
      <c r="L127" s="254"/>
      <c r="M127" s="255"/>
      <c r="N127" s="256"/>
      <c r="O127" s="256"/>
      <c r="P127" s="256"/>
      <c r="Q127" s="256"/>
      <c r="R127" s="256"/>
      <c r="S127" s="256"/>
      <c r="T127" s="25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58" t="s">
        <v>128</v>
      </c>
      <c r="AU127" s="258" t="s">
        <v>8</v>
      </c>
      <c r="AV127" s="15" t="s">
        <v>122</v>
      </c>
      <c r="AW127" s="15" t="s">
        <v>34</v>
      </c>
      <c r="AX127" s="15" t="s">
        <v>8</v>
      </c>
      <c r="AY127" s="258" t="s">
        <v>116</v>
      </c>
    </row>
    <row r="128" s="2" customFormat="1" ht="16.5" customHeight="1">
      <c r="A128" s="39"/>
      <c r="B128" s="40"/>
      <c r="C128" s="259" t="s">
        <v>172</v>
      </c>
      <c r="D128" s="259" t="s">
        <v>204</v>
      </c>
      <c r="E128" s="260" t="s">
        <v>205</v>
      </c>
      <c r="F128" s="261" t="s">
        <v>206</v>
      </c>
      <c r="G128" s="262" t="s">
        <v>207</v>
      </c>
      <c r="H128" s="263">
        <v>87.920000000000002</v>
      </c>
      <c r="I128" s="264"/>
      <c r="J128" s="263">
        <f>ROUND(I128*H128,0)</f>
        <v>0</v>
      </c>
      <c r="K128" s="261" t="s">
        <v>121</v>
      </c>
      <c r="L128" s="265"/>
      <c r="M128" s="266" t="s">
        <v>20</v>
      </c>
      <c r="N128" s="267" t="s">
        <v>45</v>
      </c>
      <c r="O128" s="85"/>
      <c r="P128" s="205">
        <f>O128*H128</f>
        <v>0</v>
      </c>
      <c r="Q128" s="205">
        <v>1</v>
      </c>
      <c r="R128" s="205">
        <f>Q128*H128</f>
        <v>87.920000000000002</v>
      </c>
      <c r="S128" s="205">
        <v>0</v>
      </c>
      <c r="T128" s="206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7" t="s">
        <v>182</v>
      </c>
      <c r="AT128" s="207" t="s">
        <v>204</v>
      </c>
      <c r="AU128" s="207" t="s">
        <v>8</v>
      </c>
      <c r="AY128" s="18" t="s">
        <v>116</v>
      </c>
      <c r="BE128" s="208">
        <f>IF(N128="základní",J128,0)</f>
        <v>0</v>
      </c>
      <c r="BF128" s="208">
        <f>IF(N128="snížená",J128,0)</f>
        <v>0</v>
      </c>
      <c r="BG128" s="208">
        <f>IF(N128="zákl. přenesená",J128,0)</f>
        <v>0</v>
      </c>
      <c r="BH128" s="208">
        <f>IF(N128="sníž. přenesená",J128,0)</f>
        <v>0</v>
      </c>
      <c r="BI128" s="208">
        <f>IF(N128="nulová",J128,0)</f>
        <v>0</v>
      </c>
      <c r="BJ128" s="18" t="s">
        <v>8</v>
      </c>
      <c r="BK128" s="208">
        <f>ROUND(I128*H128,0)</f>
        <v>0</v>
      </c>
      <c r="BL128" s="18" t="s">
        <v>122</v>
      </c>
      <c r="BM128" s="207" t="s">
        <v>488</v>
      </c>
    </row>
    <row r="129" s="2" customFormat="1">
      <c r="A129" s="39"/>
      <c r="B129" s="40"/>
      <c r="C129" s="41"/>
      <c r="D129" s="209" t="s">
        <v>124</v>
      </c>
      <c r="E129" s="41"/>
      <c r="F129" s="210" t="s">
        <v>206</v>
      </c>
      <c r="G129" s="41"/>
      <c r="H129" s="41"/>
      <c r="I129" s="211"/>
      <c r="J129" s="41"/>
      <c r="K129" s="41"/>
      <c r="L129" s="45"/>
      <c r="M129" s="212"/>
      <c r="N129" s="213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124</v>
      </c>
      <c r="AU129" s="18" t="s">
        <v>8</v>
      </c>
    </row>
    <row r="130" s="13" customFormat="1">
      <c r="A130" s="13"/>
      <c r="B130" s="226"/>
      <c r="C130" s="227"/>
      <c r="D130" s="209" t="s">
        <v>128</v>
      </c>
      <c r="E130" s="227"/>
      <c r="F130" s="229" t="s">
        <v>489</v>
      </c>
      <c r="G130" s="227"/>
      <c r="H130" s="230">
        <v>87.920000000000002</v>
      </c>
      <c r="I130" s="231"/>
      <c r="J130" s="227"/>
      <c r="K130" s="227"/>
      <c r="L130" s="232"/>
      <c r="M130" s="233"/>
      <c r="N130" s="234"/>
      <c r="O130" s="234"/>
      <c r="P130" s="234"/>
      <c r="Q130" s="234"/>
      <c r="R130" s="234"/>
      <c r="S130" s="234"/>
      <c r="T130" s="23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6" t="s">
        <v>128</v>
      </c>
      <c r="AU130" s="236" t="s">
        <v>8</v>
      </c>
      <c r="AV130" s="13" t="s">
        <v>83</v>
      </c>
      <c r="AW130" s="13" t="s">
        <v>4</v>
      </c>
      <c r="AX130" s="13" t="s">
        <v>8</v>
      </c>
      <c r="AY130" s="236" t="s">
        <v>116</v>
      </c>
    </row>
    <row r="131" s="11" customFormat="1" ht="25.92" customHeight="1">
      <c r="A131" s="11"/>
      <c r="B131" s="183"/>
      <c r="C131" s="184"/>
      <c r="D131" s="185" t="s">
        <v>73</v>
      </c>
      <c r="E131" s="186" t="s">
        <v>122</v>
      </c>
      <c r="F131" s="186" t="s">
        <v>210</v>
      </c>
      <c r="G131" s="184"/>
      <c r="H131" s="184"/>
      <c r="I131" s="187"/>
      <c r="J131" s="188">
        <f>BK131</f>
        <v>0</v>
      </c>
      <c r="K131" s="184"/>
      <c r="L131" s="189"/>
      <c r="M131" s="190"/>
      <c r="N131" s="191"/>
      <c r="O131" s="191"/>
      <c r="P131" s="192">
        <f>SUM(P132:P156)</f>
        <v>0</v>
      </c>
      <c r="Q131" s="191"/>
      <c r="R131" s="192">
        <f>SUM(R132:R156)</f>
        <v>0.058276799999999997</v>
      </c>
      <c r="S131" s="191"/>
      <c r="T131" s="193">
        <f>SUM(T132:T156)</f>
        <v>0</v>
      </c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R131" s="194" t="s">
        <v>8</v>
      </c>
      <c r="AT131" s="195" t="s">
        <v>73</v>
      </c>
      <c r="AU131" s="195" t="s">
        <v>74</v>
      </c>
      <c r="AY131" s="194" t="s">
        <v>116</v>
      </c>
      <c r="BK131" s="196">
        <f>SUM(BK132:BK156)</f>
        <v>0</v>
      </c>
    </row>
    <row r="132" s="2" customFormat="1" ht="16.5" customHeight="1">
      <c r="A132" s="39"/>
      <c r="B132" s="40"/>
      <c r="C132" s="197" t="s">
        <v>182</v>
      </c>
      <c r="D132" s="197" t="s">
        <v>117</v>
      </c>
      <c r="E132" s="198" t="s">
        <v>212</v>
      </c>
      <c r="F132" s="199" t="s">
        <v>213</v>
      </c>
      <c r="G132" s="200" t="s">
        <v>120</v>
      </c>
      <c r="H132" s="201">
        <v>1.53</v>
      </c>
      <c r="I132" s="202"/>
      <c r="J132" s="201">
        <f>ROUND(I132*H132,0)</f>
        <v>0</v>
      </c>
      <c r="K132" s="199" t="s">
        <v>121</v>
      </c>
      <c r="L132" s="45"/>
      <c r="M132" s="203" t="s">
        <v>20</v>
      </c>
      <c r="N132" s="204" t="s">
        <v>45</v>
      </c>
      <c r="O132" s="85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7" t="s">
        <v>122</v>
      </c>
      <c r="AT132" s="207" t="s">
        <v>117</v>
      </c>
      <c r="AU132" s="207" t="s">
        <v>8</v>
      </c>
      <c r="AY132" s="18" t="s">
        <v>116</v>
      </c>
      <c r="BE132" s="208">
        <f>IF(N132="základní",J132,0)</f>
        <v>0</v>
      </c>
      <c r="BF132" s="208">
        <f>IF(N132="snížená",J132,0)</f>
        <v>0</v>
      </c>
      <c r="BG132" s="208">
        <f>IF(N132="zákl. přenesená",J132,0)</f>
        <v>0</v>
      </c>
      <c r="BH132" s="208">
        <f>IF(N132="sníž. přenesená",J132,0)</f>
        <v>0</v>
      </c>
      <c r="BI132" s="208">
        <f>IF(N132="nulová",J132,0)</f>
        <v>0</v>
      </c>
      <c r="BJ132" s="18" t="s">
        <v>8</v>
      </c>
      <c r="BK132" s="208">
        <f>ROUND(I132*H132,0)</f>
        <v>0</v>
      </c>
      <c r="BL132" s="18" t="s">
        <v>122</v>
      </c>
      <c r="BM132" s="207" t="s">
        <v>490</v>
      </c>
    </row>
    <row r="133" s="2" customFormat="1">
      <c r="A133" s="39"/>
      <c r="B133" s="40"/>
      <c r="C133" s="41"/>
      <c r="D133" s="209" t="s">
        <v>124</v>
      </c>
      <c r="E133" s="41"/>
      <c r="F133" s="210" t="s">
        <v>215</v>
      </c>
      <c r="G133" s="41"/>
      <c r="H133" s="41"/>
      <c r="I133" s="211"/>
      <c r="J133" s="41"/>
      <c r="K133" s="41"/>
      <c r="L133" s="45"/>
      <c r="M133" s="212"/>
      <c r="N133" s="213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124</v>
      </c>
      <c r="AU133" s="18" t="s">
        <v>8</v>
      </c>
    </row>
    <row r="134" s="2" customFormat="1">
      <c r="A134" s="39"/>
      <c r="B134" s="40"/>
      <c r="C134" s="41"/>
      <c r="D134" s="214" t="s">
        <v>126</v>
      </c>
      <c r="E134" s="41"/>
      <c r="F134" s="215" t="s">
        <v>216</v>
      </c>
      <c r="G134" s="41"/>
      <c r="H134" s="41"/>
      <c r="I134" s="211"/>
      <c r="J134" s="41"/>
      <c r="K134" s="41"/>
      <c r="L134" s="45"/>
      <c r="M134" s="212"/>
      <c r="N134" s="213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126</v>
      </c>
      <c r="AU134" s="18" t="s">
        <v>8</v>
      </c>
    </row>
    <row r="135" s="12" customFormat="1">
      <c r="A135" s="12"/>
      <c r="B135" s="216"/>
      <c r="C135" s="217"/>
      <c r="D135" s="209" t="s">
        <v>128</v>
      </c>
      <c r="E135" s="218" t="s">
        <v>20</v>
      </c>
      <c r="F135" s="219" t="s">
        <v>452</v>
      </c>
      <c r="G135" s="217"/>
      <c r="H135" s="218" t="s">
        <v>20</v>
      </c>
      <c r="I135" s="220"/>
      <c r="J135" s="217"/>
      <c r="K135" s="217"/>
      <c r="L135" s="221"/>
      <c r="M135" s="222"/>
      <c r="N135" s="223"/>
      <c r="O135" s="223"/>
      <c r="P135" s="223"/>
      <c r="Q135" s="223"/>
      <c r="R135" s="223"/>
      <c r="S135" s="223"/>
      <c r="T135" s="224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25" t="s">
        <v>128</v>
      </c>
      <c r="AU135" s="225" t="s">
        <v>8</v>
      </c>
      <c r="AV135" s="12" t="s">
        <v>8</v>
      </c>
      <c r="AW135" s="12" t="s">
        <v>34</v>
      </c>
      <c r="AX135" s="12" t="s">
        <v>74</v>
      </c>
      <c r="AY135" s="225" t="s">
        <v>116</v>
      </c>
    </row>
    <row r="136" s="13" customFormat="1">
      <c r="A136" s="13"/>
      <c r="B136" s="226"/>
      <c r="C136" s="227"/>
      <c r="D136" s="209" t="s">
        <v>128</v>
      </c>
      <c r="E136" s="228" t="s">
        <v>20</v>
      </c>
      <c r="F136" s="229" t="s">
        <v>491</v>
      </c>
      <c r="G136" s="227"/>
      <c r="H136" s="230">
        <v>0.14000000000000001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6" t="s">
        <v>128</v>
      </c>
      <c r="AU136" s="236" t="s">
        <v>8</v>
      </c>
      <c r="AV136" s="13" t="s">
        <v>83</v>
      </c>
      <c r="AW136" s="13" t="s">
        <v>34</v>
      </c>
      <c r="AX136" s="13" t="s">
        <v>74</v>
      </c>
      <c r="AY136" s="236" t="s">
        <v>116</v>
      </c>
    </row>
    <row r="137" s="13" customFormat="1">
      <c r="A137" s="13"/>
      <c r="B137" s="226"/>
      <c r="C137" s="227"/>
      <c r="D137" s="209" t="s">
        <v>128</v>
      </c>
      <c r="E137" s="228" t="s">
        <v>20</v>
      </c>
      <c r="F137" s="229" t="s">
        <v>492</v>
      </c>
      <c r="G137" s="227"/>
      <c r="H137" s="230">
        <v>1.3899999999999999</v>
      </c>
      <c r="I137" s="231"/>
      <c r="J137" s="227"/>
      <c r="K137" s="227"/>
      <c r="L137" s="232"/>
      <c r="M137" s="233"/>
      <c r="N137" s="234"/>
      <c r="O137" s="234"/>
      <c r="P137" s="234"/>
      <c r="Q137" s="234"/>
      <c r="R137" s="234"/>
      <c r="S137" s="234"/>
      <c r="T137" s="23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6" t="s">
        <v>128</v>
      </c>
      <c r="AU137" s="236" t="s">
        <v>8</v>
      </c>
      <c r="AV137" s="13" t="s">
        <v>83</v>
      </c>
      <c r="AW137" s="13" t="s">
        <v>34</v>
      </c>
      <c r="AX137" s="13" t="s">
        <v>74</v>
      </c>
      <c r="AY137" s="236" t="s">
        <v>116</v>
      </c>
    </row>
    <row r="138" s="15" customFormat="1">
      <c r="A138" s="15"/>
      <c r="B138" s="248"/>
      <c r="C138" s="249"/>
      <c r="D138" s="209" t="s">
        <v>128</v>
      </c>
      <c r="E138" s="250" t="s">
        <v>20</v>
      </c>
      <c r="F138" s="251" t="s">
        <v>194</v>
      </c>
      <c r="G138" s="249"/>
      <c r="H138" s="252">
        <v>1.53</v>
      </c>
      <c r="I138" s="253"/>
      <c r="J138" s="249"/>
      <c r="K138" s="249"/>
      <c r="L138" s="254"/>
      <c r="M138" s="255"/>
      <c r="N138" s="256"/>
      <c r="O138" s="256"/>
      <c r="P138" s="256"/>
      <c r="Q138" s="256"/>
      <c r="R138" s="256"/>
      <c r="S138" s="256"/>
      <c r="T138" s="257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8" t="s">
        <v>128</v>
      </c>
      <c r="AU138" s="258" t="s">
        <v>8</v>
      </c>
      <c r="AV138" s="15" t="s">
        <v>122</v>
      </c>
      <c r="AW138" s="15" t="s">
        <v>34</v>
      </c>
      <c r="AX138" s="15" t="s">
        <v>8</v>
      </c>
      <c r="AY138" s="258" t="s">
        <v>116</v>
      </c>
    </row>
    <row r="139" s="2" customFormat="1" ht="16.5" customHeight="1">
      <c r="A139" s="39"/>
      <c r="B139" s="40"/>
      <c r="C139" s="197" t="s">
        <v>178</v>
      </c>
      <c r="D139" s="197" t="s">
        <v>117</v>
      </c>
      <c r="E139" s="198" t="s">
        <v>493</v>
      </c>
      <c r="F139" s="199" t="s">
        <v>494</v>
      </c>
      <c r="G139" s="200" t="s">
        <v>120</v>
      </c>
      <c r="H139" s="201">
        <v>11.18</v>
      </c>
      <c r="I139" s="202"/>
      <c r="J139" s="201">
        <f>ROUND(I139*H139,0)</f>
        <v>0</v>
      </c>
      <c r="K139" s="199" t="s">
        <v>121</v>
      </c>
      <c r="L139" s="45"/>
      <c r="M139" s="203" t="s">
        <v>20</v>
      </c>
      <c r="N139" s="204" t="s">
        <v>45</v>
      </c>
      <c r="O139" s="85"/>
      <c r="P139" s="205">
        <f>O139*H139</f>
        <v>0</v>
      </c>
      <c r="Q139" s="205">
        <v>0</v>
      </c>
      <c r="R139" s="205">
        <f>Q139*H139</f>
        <v>0</v>
      </c>
      <c r="S139" s="205">
        <v>0</v>
      </c>
      <c r="T139" s="206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07" t="s">
        <v>122</v>
      </c>
      <c r="AT139" s="207" t="s">
        <v>117</v>
      </c>
      <c r="AU139" s="207" t="s">
        <v>8</v>
      </c>
      <c r="AY139" s="18" t="s">
        <v>116</v>
      </c>
      <c r="BE139" s="208">
        <f>IF(N139="základní",J139,0)</f>
        <v>0</v>
      </c>
      <c r="BF139" s="208">
        <f>IF(N139="snížená",J139,0)</f>
        <v>0</v>
      </c>
      <c r="BG139" s="208">
        <f>IF(N139="zákl. přenesená",J139,0)</f>
        <v>0</v>
      </c>
      <c r="BH139" s="208">
        <f>IF(N139="sníž. přenesená",J139,0)</f>
        <v>0</v>
      </c>
      <c r="BI139" s="208">
        <f>IF(N139="nulová",J139,0)</f>
        <v>0</v>
      </c>
      <c r="BJ139" s="18" t="s">
        <v>8</v>
      </c>
      <c r="BK139" s="208">
        <f>ROUND(I139*H139,0)</f>
        <v>0</v>
      </c>
      <c r="BL139" s="18" t="s">
        <v>122</v>
      </c>
      <c r="BM139" s="207" t="s">
        <v>495</v>
      </c>
    </row>
    <row r="140" s="2" customFormat="1">
      <c r="A140" s="39"/>
      <c r="B140" s="40"/>
      <c r="C140" s="41"/>
      <c r="D140" s="209" t="s">
        <v>124</v>
      </c>
      <c r="E140" s="41"/>
      <c r="F140" s="210" t="s">
        <v>496</v>
      </c>
      <c r="G140" s="41"/>
      <c r="H140" s="41"/>
      <c r="I140" s="211"/>
      <c r="J140" s="41"/>
      <c r="K140" s="41"/>
      <c r="L140" s="45"/>
      <c r="M140" s="212"/>
      <c r="N140" s="213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124</v>
      </c>
      <c r="AU140" s="18" t="s">
        <v>8</v>
      </c>
    </row>
    <row r="141" s="2" customFormat="1">
      <c r="A141" s="39"/>
      <c r="B141" s="40"/>
      <c r="C141" s="41"/>
      <c r="D141" s="214" t="s">
        <v>126</v>
      </c>
      <c r="E141" s="41"/>
      <c r="F141" s="215" t="s">
        <v>497</v>
      </c>
      <c r="G141" s="41"/>
      <c r="H141" s="41"/>
      <c r="I141" s="211"/>
      <c r="J141" s="41"/>
      <c r="K141" s="41"/>
      <c r="L141" s="45"/>
      <c r="M141" s="212"/>
      <c r="N141" s="213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126</v>
      </c>
      <c r="AU141" s="18" t="s">
        <v>8</v>
      </c>
    </row>
    <row r="142" s="12" customFormat="1">
      <c r="A142" s="12"/>
      <c r="B142" s="216"/>
      <c r="C142" s="217"/>
      <c r="D142" s="209" t="s">
        <v>128</v>
      </c>
      <c r="E142" s="218" t="s">
        <v>20</v>
      </c>
      <c r="F142" s="219" t="s">
        <v>452</v>
      </c>
      <c r="G142" s="217"/>
      <c r="H142" s="218" t="s">
        <v>20</v>
      </c>
      <c r="I142" s="220"/>
      <c r="J142" s="217"/>
      <c r="K142" s="217"/>
      <c r="L142" s="221"/>
      <c r="M142" s="222"/>
      <c r="N142" s="223"/>
      <c r="O142" s="223"/>
      <c r="P142" s="223"/>
      <c r="Q142" s="223"/>
      <c r="R142" s="223"/>
      <c r="S142" s="223"/>
      <c r="T142" s="224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5" t="s">
        <v>128</v>
      </c>
      <c r="AU142" s="225" t="s">
        <v>8</v>
      </c>
      <c r="AV142" s="12" t="s">
        <v>8</v>
      </c>
      <c r="AW142" s="12" t="s">
        <v>34</v>
      </c>
      <c r="AX142" s="12" t="s">
        <v>74</v>
      </c>
      <c r="AY142" s="225" t="s">
        <v>116</v>
      </c>
    </row>
    <row r="143" s="13" customFormat="1">
      <c r="A143" s="13"/>
      <c r="B143" s="226"/>
      <c r="C143" s="227"/>
      <c r="D143" s="209" t="s">
        <v>128</v>
      </c>
      <c r="E143" s="228" t="s">
        <v>20</v>
      </c>
      <c r="F143" s="229" t="s">
        <v>498</v>
      </c>
      <c r="G143" s="227"/>
      <c r="H143" s="230">
        <v>0.23000000000000001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6" t="s">
        <v>128</v>
      </c>
      <c r="AU143" s="236" t="s">
        <v>8</v>
      </c>
      <c r="AV143" s="13" t="s">
        <v>83</v>
      </c>
      <c r="AW143" s="13" t="s">
        <v>34</v>
      </c>
      <c r="AX143" s="13" t="s">
        <v>74</v>
      </c>
      <c r="AY143" s="236" t="s">
        <v>116</v>
      </c>
    </row>
    <row r="144" s="13" customFormat="1">
      <c r="A144" s="13"/>
      <c r="B144" s="226"/>
      <c r="C144" s="227"/>
      <c r="D144" s="209" t="s">
        <v>128</v>
      </c>
      <c r="E144" s="228" t="s">
        <v>20</v>
      </c>
      <c r="F144" s="229" t="s">
        <v>499</v>
      </c>
      <c r="G144" s="227"/>
      <c r="H144" s="230">
        <v>2.3199999999999998</v>
      </c>
      <c r="I144" s="231"/>
      <c r="J144" s="227"/>
      <c r="K144" s="227"/>
      <c r="L144" s="232"/>
      <c r="M144" s="233"/>
      <c r="N144" s="234"/>
      <c r="O144" s="234"/>
      <c r="P144" s="234"/>
      <c r="Q144" s="234"/>
      <c r="R144" s="234"/>
      <c r="S144" s="234"/>
      <c r="T144" s="23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6" t="s">
        <v>128</v>
      </c>
      <c r="AU144" s="236" t="s">
        <v>8</v>
      </c>
      <c r="AV144" s="13" t="s">
        <v>83</v>
      </c>
      <c r="AW144" s="13" t="s">
        <v>34</v>
      </c>
      <c r="AX144" s="13" t="s">
        <v>74</v>
      </c>
      <c r="AY144" s="236" t="s">
        <v>116</v>
      </c>
    </row>
    <row r="145" s="12" customFormat="1">
      <c r="A145" s="12"/>
      <c r="B145" s="216"/>
      <c r="C145" s="217"/>
      <c r="D145" s="209" t="s">
        <v>128</v>
      </c>
      <c r="E145" s="218" t="s">
        <v>20</v>
      </c>
      <c r="F145" s="219" t="s">
        <v>485</v>
      </c>
      <c r="G145" s="217"/>
      <c r="H145" s="218" t="s">
        <v>20</v>
      </c>
      <c r="I145" s="220"/>
      <c r="J145" s="217"/>
      <c r="K145" s="217"/>
      <c r="L145" s="221"/>
      <c r="M145" s="222"/>
      <c r="N145" s="223"/>
      <c r="O145" s="223"/>
      <c r="P145" s="223"/>
      <c r="Q145" s="223"/>
      <c r="R145" s="223"/>
      <c r="S145" s="223"/>
      <c r="T145" s="224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5" t="s">
        <v>128</v>
      </c>
      <c r="AU145" s="225" t="s">
        <v>8</v>
      </c>
      <c r="AV145" s="12" t="s">
        <v>8</v>
      </c>
      <c r="AW145" s="12" t="s">
        <v>34</v>
      </c>
      <c r="AX145" s="12" t="s">
        <v>74</v>
      </c>
      <c r="AY145" s="225" t="s">
        <v>116</v>
      </c>
    </row>
    <row r="146" s="13" customFormat="1">
      <c r="A146" s="13"/>
      <c r="B146" s="226"/>
      <c r="C146" s="227"/>
      <c r="D146" s="209" t="s">
        <v>128</v>
      </c>
      <c r="E146" s="228" t="s">
        <v>20</v>
      </c>
      <c r="F146" s="229" t="s">
        <v>500</v>
      </c>
      <c r="G146" s="227"/>
      <c r="H146" s="230">
        <v>7.8799999999999999</v>
      </c>
      <c r="I146" s="231"/>
      <c r="J146" s="227"/>
      <c r="K146" s="227"/>
      <c r="L146" s="232"/>
      <c r="M146" s="233"/>
      <c r="N146" s="234"/>
      <c r="O146" s="234"/>
      <c r="P146" s="234"/>
      <c r="Q146" s="234"/>
      <c r="R146" s="234"/>
      <c r="S146" s="234"/>
      <c r="T146" s="23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6" t="s">
        <v>128</v>
      </c>
      <c r="AU146" s="236" t="s">
        <v>8</v>
      </c>
      <c r="AV146" s="13" t="s">
        <v>83</v>
      </c>
      <c r="AW146" s="13" t="s">
        <v>34</v>
      </c>
      <c r="AX146" s="13" t="s">
        <v>74</v>
      </c>
      <c r="AY146" s="236" t="s">
        <v>116</v>
      </c>
    </row>
    <row r="147" s="13" customFormat="1">
      <c r="A147" s="13"/>
      <c r="B147" s="226"/>
      <c r="C147" s="227"/>
      <c r="D147" s="209" t="s">
        <v>128</v>
      </c>
      <c r="E147" s="228" t="s">
        <v>20</v>
      </c>
      <c r="F147" s="229" t="s">
        <v>501</v>
      </c>
      <c r="G147" s="227"/>
      <c r="H147" s="230">
        <v>0.75</v>
      </c>
      <c r="I147" s="231"/>
      <c r="J147" s="227"/>
      <c r="K147" s="227"/>
      <c r="L147" s="232"/>
      <c r="M147" s="233"/>
      <c r="N147" s="234"/>
      <c r="O147" s="234"/>
      <c r="P147" s="234"/>
      <c r="Q147" s="234"/>
      <c r="R147" s="234"/>
      <c r="S147" s="234"/>
      <c r="T147" s="23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6" t="s">
        <v>128</v>
      </c>
      <c r="AU147" s="236" t="s">
        <v>8</v>
      </c>
      <c r="AV147" s="13" t="s">
        <v>83</v>
      </c>
      <c r="AW147" s="13" t="s">
        <v>34</v>
      </c>
      <c r="AX147" s="13" t="s">
        <v>74</v>
      </c>
      <c r="AY147" s="236" t="s">
        <v>116</v>
      </c>
    </row>
    <row r="148" s="15" customFormat="1">
      <c r="A148" s="15"/>
      <c r="B148" s="248"/>
      <c r="C148" s="249"/>
      <c r="D148" s="209" t="s">
        <v>128</v>
      </c>
      <c r="E148" s="250" t="s">
        <v>20</v>
      </c>
      <c r="F148" s="251" t="s">
        <v>194</v>
      </c>
      <c r="G148" s="249"/>
      <c r="H148" s="252">
        <v>11.18</v>
      </c>
      <c r="I148" s="253"/>
      <c r="J148" s="249"/>
      <c r="K148" s="249"/>
      <c r="L148" s="254"/>
      <c r="M148" s="255"/>
      <c r="N148" s="256"/>
      <c r="O148" s="256"/>
      <c r="P148" s="256"/>
      <c r="Q148" s="256"/>
      <c r="R148" s="256"/>
      <c r="S148" s="256"/>
      <c r="T148" s="257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8" t="s">
        <v>128</v>
      </c>
      <c r="AU148" s="258" t="s">
        <v>8</v>
      </c>
      <c r="AV148" s="15" t="s">
        <v>122</v>
      </c>
      <c r="AW148" s="15" t="s">
        <v>34</v>
      </c>
      <c r="AX148" s="15" t="s">
        <v>8</v>
      </c>
      <c r="AY148" s="258" t="s">
        <v>116</v>
      </c>
    </row>
    <row r="149" s="2" customFormat="1" ht="16.5" customHeight="1">
      <c r="A149" s="39"/>
      <c r="B149" s="40"/>
      <c r="C149" s="197" t="s">
        <v>26</v>
      </c>
      <c r="D149" s="197" t="s">
        <v>117</v>
      </c>
      <c r="E149" s="198" t="s">
        <v>502</v>
      </c>
      <c r="F149" s="199" t="s">
        <v>503</v>
      </c>
      <c r="G149" s="200" t="s">
        <v>120</v>
      </c>
      <c r="H149" s="201">
        <v>1.22</v>
      </c>
      <c r="I149" s="202"/>
      <c r="J149" s="201">
        <f>ROUND(I149*H149,0)</f>
        <v>0</v>
      </c>
      <c r="K149" s="199" t="s">
        <v>121</v>
      </c>
      <c r="L149" s="45"/>
      <c r="M149" s="203" t="s">
        <v>20</v>
      </c>
      <c r="N149" s="204" t="s">
        <v>45</v>
      </c>
      <c r="O149" s="85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07" t="s">
        <v>122</v>
      </c>
      <c r="AT149" s="207" t="s">
        <v>117</v>
      </c>
      <c r="AU149" s="207" t="s">
        <v>8</v>
      </c>
      <c r="AY149" s="18" t="s">
        <v>116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8" t="s">
        <v>8</v>
      </c>
      <c r="BK149" s="208">
        <f>ROUND(I149*H149,0)</f>
        <v>0</v>
      </c>
      <c r="BL149" s="18" t="s">
        <v>122</v>
      </c>
      <c r="BM149" s="207" t="s">
        <v>504</v>
      </c>
    </row>
    <row r="150" s="2" customFormat="1">
      <c r="A150" s="39"/>
      <c r="B150" s="40"/>
      <c r="C150" s="41"/>
      <c r="D150" s="209" t="s">
        <v>124</v>
      </c>
      <c r="E150" s="41"/>
      <c r="F150" s="210" t="s">
        <v>505</v>
      </c>
      <c r="G150" s="41"/>
      <c r="H150" s="41"/>
      <c r="I150" s="211"/>
      <c r="J150" s="41"/>
      <c r="K150" s="41"/>
      <c r="L150" s="45"/>
      <c r="M150" s="212"/>
      <c r="N150" s="213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124</v>
      </c>
      <c r="AU150" s="18" t="s">
        <v>8</v>
      </c>
    </row>
    <row r="151" s="2" customFormat="1">
      <c r="A151" s="39"/>
      <c r="B151" s="40"/>
      <c r="C151" s="41"/>
      <c r="D151" s="214" t="s">
        <v>126</v>
      </c>
      <c r="E151" s="41"/>
      <c r="F151" s="215" t="s">
        <v>506</v>
      </c>
      <c r="G151" s="41"/>
      <c r="H151" s="41"/>
      <c r="I151" s="211"/>
      <c r="J151" s="41"/>
      <c r="K151" s="41"/>
      <c r="L151" s="45"/>
      <c r="M151" s="212"/>
      <c r="N151" s="213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126</v>
      </c>
      <c r="AU151" s="18" t="s">
        <v>8</v>
      </c>
    </row>
    <row r="152" s="13" customFormat="1">
      <c r="A152" s="13"/>
      <c r="B152" s="226"/>
      <c r="C152" s="227"/>
      <c r="D152" s="209" t="s">
        <v>128</v>
      </c>
      <c r="E152" s="228" t="s">
        <v>20</v>
      </c>
      <c r="F152" s="229" t="s">
        <v>507</v>
      </c>
      <c r="G152" s="227"/>
      <c r="H152" s="230">
        <v>1.22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6" t="s">
        <v>128</v>
      </c>
      <c r="AU152" s="236" t="s">
        <v>8</v>
      </c>
      <c r="AV152" s="13" t="s">
        <v>83</v>
      </c>
      <c r="AW152" s="13" t="s">
        <v>34</v>
      </c>
      <c r="AX152" s="13" t="s">
        <v>8</v>
      </c>
      <c r="AY152" s="236" t="s">
        <v>116</v>
      </c>
    </row>
    <row r="153" s="2" customFormat="1" ht="16.5" customHeight="1">
      <c r="A153" s="39"/>
      <c r="B153" s="40"/>
      <c r="C153" s="197" t="s">
        <v>203</v>
      </c>
      <c r="D153" s="197" t="s">
        <v>117</v>
      </c>
      <c r="E153" s="198" t="s">
        <v>508</v>
      </c>
      <c r="F153" s="199" t="s">
        <v>509</v>
      </c>
      <c r="G153" s="200" t="s">
        <v>154</v>
      </c>
      <c r="H153" s="201">
        <v>9.1199999999999992</v>
      </c>
      <c r="I153" s="202"/>
      <c r="J153" s="201">
        <f>ROUND(I153*H153,0)</f>
        <v>0</v>
      </c>
      <c r="K153" s="199" t="s">
        <v>121</v>
      </c>
      <c r="L153" s="45"/>
      <c r="M153" s="203" t="s">
        <v>20</v>
      </c>
      <c r="N153" s="204" t="s">
        <v>45</v>
      </c>
      <c r="O153" s="85"/>
      <c r="P153" s="205">
        <f>O153*H153</f>
        <v>0</v>
      </c>
      <c r="Q153" s="205">
        <v>0.0063899999999999998</v>
      </c>
      <c r="R153" s="205">
        <f>Q153*H153</f>
        <v>0.058276799999999997</v>
      </c>
      <c r="S153" s="205">
        <v>0</v>
      </c>
      <c r="T153" s="206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7" t="s">
        <v>122</v>
      </c>
      <c r="AT153" s="207" t="s">
        <v>117</v>
      </c>
      <c r="AU153" s="207" t="s">
        <v>8</v>
      </c>
      <c r="AY153" s="18" t="s">
        <v>116</v>
      </c>
      <c r="BE153" s="208">
        <f>IF(N153="základní",J153,0)</f>
        <v>0</v>
      </c>
      <c r="BF153" s="208">
        <f>IF(N153="snížená",J153,0)</f>
        <v>0</v>
      </c>
      <c r="BG153" s="208">
        <f>IF(N153="zákl. přenesená",J153,0)</f>
        <v>0</v>
      </c>
      <c r="BH153" s="208">
        <f>IF(N153="sníž. přenesená",J153,0)</f>
        <v>0</v>
      </c>
      <c r="BI153" s="208">
        <f>IF(N153="nulová",J153,0)</f>
        <v>0</v>
      </c>
      <c r="BJ153" s="18" t="s">
        <v>8</v>
      </c>
      <c r="BK153" s="208">
        <f>ROUND(I153*H153,0)</f>
        <v>0</v>
      </c>
      <c r="BL153" s="18" t="s">
        <v>122</v>
      </c>
      <c r="BM153" s="207" t="s">
        <v>510</v>
      </c>
    </row>
    <row r="154" s="2" customFormat="1">
      <c r="A154" s="39"/>
      <c r="B154" s="40"/>
      <c r="C154" s="41"/>
      <c r="D154" s="209" t="s">
        <v>124</v>
      </c>
      <c r="E154" s="41"/>
      <c r="F154" s="210" t="s">
        <v>511</v>
      </c>
      <c r="G154" s="41"/>
      <c r="H154" s="41"/>
      <c r="I154" s="211"/>
      <c r="J154" s="41"/>
      <c r="K154" s="41"/>
      <c r="L154" s="45"/>
      <c r="M154" s="212"/>
      <c r="N154" s="213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124</v>
      </c>
      <c r="AU154" s="18" t="s">
        <v>8</v>
      </c>
    </row>
    <row r="155" s="2" customFormat="1">
      <c r="A155" s="39"/>
      <c r="B155" s="40"/>
      <c r="C155" s="41"/>
      <c r="D155" s="214" t="s">
        <v>126</v>
      </c>
      <c r="E155" s="41"/>
      <c r="F155" s="215" t="s">
        <v>512</v>
      </c>
      <c r="G155" s="41"/>
      <c r="H155" s="41"/>
      <c r="I155" s="211"/>
      <c r="J155" s="41"/>
      <c r="K155" s="41"/>
      <c r="L155" s="45"/>
      <c r="M155" s="212"/>
      <c r="N155" s="213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126</v>
      </c>
      <c r="AU155" s="18" t="s">
        <v>8</v>
      </c>
    </row>
    <row r="156" s="13" customFormat="1">
      <c r="A156" s="13"/>
      <c r="B156" s="226"/>
      <c r="C156" s="227"/>
      <c r="D156" s="209" t="s">
        <v>128</v>
      </c>
      <c r="E156" s="228" t="s">
        <v>20</v>
      </c>
      <c r="F156" s="229" t="s">
        <v>513</v>
      </c>
      <c r="G156" s="227"/>
      <c r="H156" s="230">
        <v>9.1199999999999992</v>
      </c>
      <c r="I156" s="231"/>
      <c r="J156" s="227"/>
      <c r="K156" s="227"/>
      <c r="L156" s="232"/>
      <c r="M156" s="233"/>
      <c r="N156" s="234"/>
      <c r="O156" s="234"/>
      <c r="P156" s="234"/>
      <c r="Q156" s="234"/>
      <c r="R156" s="234"/>
      <c r="S156" s="234"/>
      <c r="T156" s="23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6" t="s">
        <v>128</v>
      </c>
      <c r="AU156" s="236" t="s">
        <v>8</v>
      </c>
      <c r="AV156" s="13" t="s">
        <v>83</v>
      </c>
      <c r="AW156" s="13" t="s">
        <v>34</v>
      </c>
      <c r="AX156" s="13" t="s">
        <v>8</v>
      </c>
      <c r="AY156" s="236" t="s">
        <v>116</v>
      </c>
    </row>
    <row r="157" s="11" customFormat="1" ht="25.92" customHeight="1">
      <c r="A157" s="11"/>
      <c r="B157" s="183"/>
      <c r="C157" s="184"/>
      <c r="D157" s="185" t="s">
        <v>73</v>
      </c>
      <c r="E157" s="186" t="s">
        <v>182</v>
      </c>
      <c r="F157" s="186" t="s">
        <v>234</v>
      </c>
      <c r="G157" s="184"/>
      <c r="H157" s="184"/>
      <c r="I157" s="187"/>
      <c r="J157" s="188">
        <f>BK157</f>
        <v>0</v>
      </c>
      <c r="K157" s="184"/>
      <c r="L157" s="189"/>
      <c r="M157" s="190"/>
      <c r="N157" s="191"/>
      <c r="O157" s="191"/>
      <c r="P157" s="192">
        <f>SUM(P158:P350)</f>
        <v>0</v>
      </c>
      <c r="Q157" s="191"/>
      <c r="R157" s="192">
        <f>SUM(R158:R350)</f>
        <v>1.4277122000000002</v>
      </c>
      <c r="S157" s="191"/>
      <c r="T157" s="193">
        <f>SUM(T158:T350)</f>
        <v>0.71772000000000002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194" t="s">
        <v>8</v>
      </c>
      <c r="AT157" s="195" t="s">
        <v>73</v>
      </c>
      <c r="AU157" s="195" t="s">
        <v>74</v>
      </c>
      <c r="AY157" s="194" t="s">
        <v>116</v>
      </c>
      <c r="BK157" s="196">
        <f>SUM(BK158:BK350)</f>
        <v>0</v>
      </c>
    </row>
    <row r="158" s="2" customFormat="1" ht="16.5" customHeight="1">
      <c r="A158" s="39"/>
      <c r="B158" s="40"/>
      <c r="C158" s="197" t="s">
        <v>218</v>
      </c>
      <c r="D158" s="197" t="s">
        <v>117</v>
      </c>
      <c r="E158" s="198" t="s">
        <v>514</v>
      </c>
      <c r="F158" s="199" t="s">
        <v>515</v>
      </c>
      <c r="G158" s="200" t="s">
        <v>238</v>
      </c>
      <c r="H158" s="201">
        <v>31.780000000000001</v>
      </c>
      <c r="I158" s="202"/>
      <c r="J158" s="201">
        <f>ROUND(I158*H158,0)</f>
        <v>0</v>
      </c>
      <c r="K158" s="199" t="s">
        <v>121</v>
      </c>
      <c r="L158" s="45"/>
      <c r="M158" s="203" t="s">
        <v>20</v>
      </c>
      <c r="N158" s="204" t="s">
        <v>45</v>
      </c>
      <c r="O158" s="85"/>
      <c r="P158" s="205">
        <f>O158*H158</f>
        <v>0</v>
      </c>
      <c r="Q158" s="205">
        <v>0.00048999999999999998</v>
      </c>
      <c r="R158" s="205">
        <f>Q158*H158</f>
        <v>0.0155722</v>
      </c>
      <c r="S158" s="205">
        <v>0</v>
      </c>
      <c r="T158" s="206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07" t="s">
        <v>122</v>
      </c>
      <c r="AT158" s="207" t="s">
        <v>117</v>
      </c>
      <c r="AU158" s="207" t="s">
        <v>8</v>
      </c>
      <c r="AY158" s="18" t="s">
        <v>116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8" t="s">
        <v>8</v>
      </c>
      <c r="BK158" s="208">
        <f>ROUND(I158*H158,0)</f>
        <v>0</v>
      </c>
      <c r="BL158" s="18" t="s">
        <v>122</v>
      </c>
      <c r="BM158" s="207" t="s">
        <v>516</v>
      </c>
    </row>
    <row r="159" s="2" customFormat="1">
      <c r="A159" s="39"/>
      <c r="B159" s="40"/>
      <c r="C159" s="41"/>
      <c r="D159" s="209" t="s">
        <v>124</v>
      </c>
      <c r="E159" s="41"/>
      <c r="F159" s="210" t="s">
        <v>517</v>
      </c>
      <c r="G159" s="41"/>
      <c r="H159" s="41"/>
      <c r="I159" s="211"/>
      <c r="J159" s="41"/>
      <c r="K159" s="41"/>
      <c r="L159" s="45"/>
      <c r="M159" s="212"/>
      <c r="N159" s="213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124</v>
      </c>
      <c r="AU159" s="18" t="s">
        <v>8</v>
      </c>
    </row>
    <row r="160" s="2" customFormat="1">
      <c r="A160" s="39"/>
      <c r="B160" s="40"/>
      <c r="C160" s="41"/>
      <c r="D160" s="214" t="s">
        <v>126</v>
      </c>
      <c r="E160" s="41"/>
      <c r="F160" s="215" t="s">
        <v>518</v>
      </c>
      <c r="G160" s="41"/>
      <c r="H160" s="41"/>
      <c r="I160" s="211"/>
      <c r="J160" s="41"/>
      <c r="K160" s="41"/>
      <c r="L160" s="45"/>
      <c r="M160" s="212"/>
      <c r="N160" s="213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126</v>
      </c>
      <c r="AU160" s="18" t="s">
        <v>8</v>
      </c>
    </row>
    <row r="161" s="13" customFormat="1">
      <c r="A161" s="13"/>
      <c r="B161" s="226"/>
      <c r="C161" s="227"/>
      <c r="D161" s="209" t="s">
        <v>128</v>
      </c>
      <c r="E161" s="228" t="s">
        <v>20</v>
      </c>
      <c r="F161" s="229" t="s">
        <v>519</v>
      </c>
      <c r="G161" s="227"/>
      <c r="H161" s="230">
        <v>31.780000000000001</v>
      </c>
      <c r="I161" s="231"/>
      <c r="J161" s="227"/>
      <c r="K161" s="227"/>
      <c r="L161" s="232"/>
      <c r="M161" s="233"/>
      <c r="N161" s="234"/>
      <c r="O161" s="234"/>
      <c r="P161" s="234"/>
      <c r="Q161" s="234"/>
      <c r="R161" s="234"/>
      <c r="S161" s="234"/>
      <c r="T161" s="23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6" t="s">
        <v>128</v>
      </c>
      <c r="AU161" s="236" t="s">
        <v>8</v>
      </c>
      <c r="AV161" s="13" t="s">
        <v>83</v>
      </c>
      <c r="AW161" s="13" t="s">
        <v>34</v>
      </c>
      <c r="AX161" s="13" t="s">
        <v>8</v>
      </c>
      <c r="AY161" s="236" t="s">
        <v>116</v>
      </c>
    </row>
    <row r="162" s="2" customFormat="1" ht="16.5" customHeight="1">
      <c r="A162" s="39"/>
      <c r="B162" s="40"/>
      <c r="C162" s="197" t="s">
        <v>211</v>
      </c>
      <c r="D162" s="197" t="s">
        <v>117</v>
      </c>
      <c r="E162" s="198" t="s">
        <v>520</v>
      </c>
      <c r="F162" s="199" t="s">
        <v>521</v>
      </c>
      <c r="G162" s="200" t="s">
        <v>238</v>
      </c>
      <c r="H162" s="201">
        <v>9.1400000000000006</v>
      </c>
      <c r="I162" s="202"/>
      <c r="J162" s="201">
        <f>ROUND(I162*H162,0)</f>
        <v>0</v>
      </c>
      <c r="K162" s="199" t="s">
        <v>20</v>
      </c>
      <c r="L162" s="45"/>
      <c r="M162" s="203" t="s">
        <v>20</v>
      </c>
      <c r="N162" s="204" t="s">
        <v>45</v>
      </c>
      <c r="O162" s="85"/>
      <c r="P162" s="205">
        <f>O162*H162</f>
        <v>0</v>
      </c>
      <c r="Q162" s="205">
        <v>0</v>
      </c>
      <c r="R162" s="205">
        <f>Q162*H162</f>
        <v>0</v>
      </c>
      <c r="S162" s="205">
        <v>0</v>
      </c>
      <c r="T162" s="206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07" t="s">
        <v>122</v>
      </c>
      <c r="AT162" s="207" t="s">
        <v>117</v>
      </c>
      <c r="AU162" s="207" t="s">
        <v>8</v>
      </c>
      <c r="AY162" s="18" t="s">
        <v>116</v>
      </c>
      <c r="BE162" s="208">
        <f>IF(N162="základní",J162,0)</f>
        <v>0</v>
      </c>
      <c r="BF162" s="208">
        <f>IF(N162="snížená",J162,0)</f>
        <v>0</v>
      </c>
      <c r="BG162" s="208">
        <f>IF(N162="zákl. přenesená",J162,0)</f>
        <v>0</v>
      </c>
      <c r="BH162" s="208">
        <f>IF(N162="sníž. přenesená",J162,0)</f>
        <v>0</v>
      </c>
      <c r="BI162" s="208">
        <f>IF(N162="nulová",J162,0)</f>
        <v>0</v>
      </c>
      <c r="BJ162" s="18" t="s">
        <v>8</v>
      </c>
      <c r="BK162" s="208">
        <f>ROUND(I162*H162,0)</f>
        <v>0</v>
      </c>
      <c r="BL162" s="18" t="s">
        <v>122</v>
      </c>
      <c r="BM162" s="207" t="s">
        <v>522</v>
      </c>
    </row>
    <row r="163" s="2" customFormat="1">
      <c r="A163" s="39"/>
      <c r="B163" s="40"/>
      <c r="C163" s="41"/>
      <c r="D163" s="209" t="s">
        <v>124</v>
      </c>
      <c r="E163" s="41"/>
      <c r="F163" s="210" t="s">
        <v>523</v>
      </c>
      <c r="G163" s="41"/>
      <c r="H163" s="41"/>
      <c r="I163" s="211"/>
      <c r="J163" s="41"/>
      <c r="K163" s="41"/>
      <c r="L163" s="45"/>
      <c r="M163" s="212"/>
      <c r="N163" s="213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124</v>
      </c>
      <c r="AU163" s="18" t="s">
        <v>8</v>
      </c>
    </row>
    <row r="164" s="2" customFormat="1" ht="16.5" customHeight="1">
      <c r="A164" s="39"/>
      <c r="B164" s="40"/>
      <c r="C164" s="197" t="s">
        <v>227</v>
      </c>
      <c r="D164" s="197" t="s">
        <v>117</v>
      </c>
      <c r="E164" s="198" t="s">
        <v>524</v>
      </c>
      <c r="F164" s="199" t="s">
        <v>525</v>
      </c>
      <c r="G164" s="200" t="s">
        <v>238</v>
      </c>
      <c r="H164" s="201">
        <v>1.52</v>
      </c>
      <c r="I164" s="202"/>
      <c r="J164" s="201">
        <f>ROUND(I164*H164,0)</f>
        <v>0</v>
      </c>
      <c r="K164" s="199" t="s">
        <v>20</v>
      </c>
      <c r="L164" s="45"/>
      <c r="M164" s="203" t="s">
        <v>20</v>
      </c>
      <c r="N164" s="204" t="s">
        <v>45</v>
      </c>
      <c r="O164" s="85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07" t="s">
        <v>122</v>
      </c>
      <c r="AT164" s="207" t="s">
        <v>117</v>
      </c>
      <c r="AU164" s="207" t="s">
        <v>8</v>
      </c>
      <c r="AY164" s="18" t="s">
        <v>116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8" t="s">
        <v>8</v>
      </c>
      <c r="BK164" s="208">
        <f>ROUND(I164*H164,0)</f>
        <v>0</v>
      </c>
      <c r="BL164" s="18" t="s">
        <v>122</v>
      </c>
      <c r="BM164" s="207" t="s">
        <v>526</v>
      </c>
    </row>
    <row r="165" s="2" customFormat="1">
      <c r="A165" s="39"/>
      <c r="B165" s="40"/>
      <c r="C165" s="41"/>
      <c r="D165" s="209" t="s">
        <v>124</v>
      </c>
      <c r="E165" s="41"/>
      <c r="F165" s="210" t="s">
        <v>527</v>
      </c>
      <c r="G165" s="41"/>
      <c r="H165" s="41"/>
      <c r="I165" s="211"/>
      <c r="J165" s="41"/>
      <c r="K165" s="41"/>
      <c r="L165" s="45"/>
      <c r="M165" s="212"/>
      <c r="N165" s="213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124</v>
      </c>
      <c r="AU165" s="18" t="s">
        <v>8</v>
      </c>
    </row>
    <row r="166" s="2" customFormat="1" ht="16.5" customHeight="1">
      <c r="A166" s="39"/>
      <c r="B166" s="40"/>
      <c r="C166" s="197" t="s">
        <v>9</v>
      </c>
      <c r="D166" s="197" t="s">
        <v>117</v>
      </c>
      <c r="E166" s="198" t="s">
        <v>528</v>
      </c>
      <c r="F166" s="199" t="s">
        <v>529</v>
      </c>
      <c r="G166" s="200" t="s">
        <v>238</v>
      </c>
      <c r="H166" s="201">
        <v>146.56999999999999</v>
      </c>
      <c r="I166" s="202"/>
      <c r="J166" s="201">
        <f>ROUND(I166*H166,0)</f>
        <v>0</v>
      </c>
      <c r="K166" s="199" t="s">
        <v>20</v>
      </c>
      <c r="L166" s="45"/>
      <c r="M166" s="203" t="s">
        <v>20</v>
      </c>
      <c r="N166" s="204" t="s">
        <v>45</v>
      </c>
      <c r="O166" s="85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07" t="s">
        <v>122</v>
      </c>
      <c r="AT166" s="207" t="s">
        <v>117</v>
      </c>
      <c r="AU166" s="207" t="s">
        <v>8</v>
      </c>
      <c r="AY166" s="18" t="s">
        <v>116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8" t="s">
        <v>8</v>
      </c>
      <c r="BK166" s="208">
        <f>ROUND(I166*H166,0)</f>
        <v>0</v>
      </c>
      <c r="BL166" s="18" t="s">
        <v>122</v>
      </c>
      <c r="BM166" s="207" t="s">
        <v>530</v>
      </c>
    </row>
    <row r="167" s="2" customFormat="1">
      <c r="A167" s="39"/>
      <c r="B167" s="40"/>
      <c r="C167" s="41"/>
      <c r="D167" s="209" t="s">
        <v>124</v>
      </c>
      <c r="E167" s="41"/>
      <c r="F167" s="210" t="s">
        <v>531</v>
      </c>
      <c r="G167" s="41"/>
      <c r="H167" s="41"/>
      <c r="I167" s="211"/>
      <c r="J167" s="41"/>
      <c r="K167" s="41"/>
      <c r="L167" s="45"/>
      <c r="M167" s="212"/>
      <c r="N167" s="213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124</v>
      </c>
      <c r="AU167" s="18" t="s">
        <v>8</v>
      </c>
    </row>
    <row r="168" s="2" customFormat="1" ht="16.5" customHeight="1">
      <c r="A168" s="39"/>
      <c r="B168" s="40"/>
      <c r="C168" s="197" t="s">
        <v>349</v>
      </c>
      <c r="D168" s="197" t="s">
        <v>117</v>
      </c>
      <c r="E168" s="198" t="s">
        <v>532</v>
      </c>
      <c r="F168" s="199" t="s">
        <v>533</v>
      </c>
      <c r="G168" s="200" t="s">
        <v>251</v>
      </c>
      <c r="H168" s="201">
        <v>29</v>
      </c>
      <c r="I168" s="202"/>
      <c r="J168" s="201">
        <f>ROUND(I168*H168,0)</f>
        <v>0</v>
      </c>
      <c r="K168" s="199" t="s">
        <v>20</v>
      </c>
      <c r="L168" s="45"/>
      <c r="M168" s="203" t="s">
        <v>20</v>
      </c>
      <c r="N168" s="204" t="s">
        <v>45</v>
      </c>
      <c r="O168" s="85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07" t="s">
        <v>122</v>
      </c>
      <c r="AT168" s="207" t="s">
        <v>117</v>
      </c>
      <c r="AU168" s="207" t="s">
        <v>8</v>
      </c>
      <c r="AY168" s="18" t="s">
        <v>116</v>
      </c>
      <c r="BE168" s="208">
        <f>IF(N168="základní",J168,0)</f>
        <v>0</v>
      </c>
      <c r="BF168" s="208">
        <f>IF(N168="snížená",J168,0)</f>
        <v>0</v>
      </c>
      <c r="BG168" s="208">
        <f>IF(N168="zákl. přenesená",J168,0)</f>
        <v>0</v>
      </c>
      <c r="BH168" s="208">
        <f>IF(N168="sníž. přenesená",J168,0)</f>
        <v>0</v>
      </c>
      <c r="BI168" s="208">
        <f>IF(N168="nulová",J168,0)</f>
        <v>0</v>
      </c>
      <c r="BJ168" s="18" t="s">
        <v>8</v>
      </c>
      <c r="BK168" s="208">
        <f>ROUND(I168*H168,0)</f>
        <v>0</v>
      </c>
      <c r="BL168" s="18" t="s">
        <v>122</v>
      </c>
      <c r="BM168" s="207" t="s">
        <v>534</v>
      </c>
    </row>
    <row r="169" s="2" customFormat="1">
      <c r="A169" s="39"/>
      <c r="B169" s="40"/>
      <c r="C169" s="41"/>
      <c r="D169" s="209" t="s">
        <v>124</v>
      </c>
      <c r="E169" s="41"/>
      <c r="F169" s="210" t="s">
        <v>533</v>
      </c>
      <c r="G169" s="41"/>
      <c r="H169" s="41"/>
      <c r="I169" s="211"/>
      <c r="J169" s="41"/>
      <c r="K169" s="41"/>
      <c r="L169" s="45"/>
      <c r="M169" s="212"/>
      <c r="N169" s="213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124</v>
      </c>
      <c r="AU169" s="18" t="s">
        <v>8</v>
      </c>
    </row>
    <row r="170" s="2" customFormat="1" ht="16.5" customHeight="1">
      <c r="A170" s="39"/>
      <c r="B170" s="40"/>
      <c r="C170" s="197" t="s">
        <v>235</v>
      </c>
      <c r="D170" s="197" t="s">
        <v>117</v>
      </c>
      <c r="E170" s="198" t="s">
        <v>535</v>
      </c>
      <c r="F170" s="199" t="s">
        <v>536</v>
      </c>
      <c r="G170" s="200" t="s">
        <v>251</v>
      </c>
      <c r="H170" s="201">
        <v>2</v>
      </c>
      <c r="I170" s="202"/>
      <c r="J170" s="201">
        <f>ROUND(I170*H170,0)</f>
        <v>0</v>
      </c>
      <c r="K170" s="199" t="s">
        <v>20</v>
      </c>
      <c r="L170" s="45"/>
      <c r="M170" s="203" t="s">
        <v>20</v>
      </c>
      <c r="N170" s="204" t="s">
        <v>45</v>
      </c>
      <c r="O170" s="85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07" t="s">
        <v>122</v>
      </c>
      <c r="AT170" s="207" t="s">
        <v>117</v>
      </c>
      <c r="AU170" s="207" t="s">
        <v>8</v>
      </c>
      <c r="AY170" s="18" t="s">
        <v>116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8" t="s">
        <v>8</v>
      </c>
      <c r="BK170" s="208">
        <f>ROUND(I170*H170,0)</f>
        <v>0</v>
      </c>
      <c r="BL170" s="18" t="s">
        <v>122</v>
      </c>
      <c r="BM170" s="207" t="s">
        <v>537</v>
      </c>
    </row>
    <row r="171" s="2" customFormat="1">
      <c r="A171" s="39"/>
      <c r="B171" s="40"/>
      <c r="C171" s="41"/>
      <c r="D171" s="209" t="s">
        <v>124</v>
      </c>
      <c r="E171" s="41"/>
      <c r="F171" s="210" t="s">
        <v>536</v>
      </c>
      <c r="G171" s="41"/>
      <c r="H171" s="41"/>
      <c r="I171" s="211"/>
      <c r="J171" s="41"/>
      <c r="K171" s="41"/>
      <c r="L171" s="45"/>
      <c r="M171" s="212"/>
      <c r="N171" s="213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124</v>
      </c>
      <c r="AU171" s="18" t="s">
        <v>8</v>
      </c>
    </row>
    <row r="172" s="2" customFormat="1" ht="16.5" customHeight="1">
      <c r="A172" s="39"/>
      <c r="B172" s="40"/>
      <c r="C172" s="197" t="s">
        <v>355</v>
      </c>
      <c r="D172" s="197" t="s">
        <v>117</v>
      </c>
      <c r="E172" s="198" t="s">
        <v>538</v>
      </c>
      <c r="F172" s="199" t="s">
        <v>539</v>
      </c>
      <c r="G172" s="200" t="s">
        <v>251</v>
      </c>
      <c r="H172" s="201">
        <v>1</v>
      </c>
      <c r="I172" s="202"/>
      <c r="J172" s="201">
        <f>ROUND(I172*H172,0)</f>
        <v>0</v>
      </c>
      <c r="K172" s="199" t="s">
        <v>20</v>
      </c>
      <c r="L172" s="45"/>
      <c r="M172" s="203" t="s">
        <v>20</v>
      </c>
      <c r="N172" s="204" t="s">
        <v>45</v>
      </c>
      <c r="O172" s="85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07" t="s">
        <v>122</v>
      </c>
      <c r="AT172" s="207" t="s">
        <v>117</v>
      </c>
      <c r="AU172" s="207" t="s">
        <v>8</v>
      </c>
      <c r="AY172" s="18" t="s">
        <v>116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8" t="s">
        <v>8</v>
      </c>
      <c r="BK172" s="208">
        <f>ROUND(I172*H172,0)</f>
        <v>0</v>
      </c>
      <c r="BL172" s="18" t="s">
        <v>122</v>
      </c>
      <c r="BM172" s="207" t="s">
        <v>540</v>
      </c>
    </row>
    <row r="173" s="2" customFormat="1">
      <c r="A173" s="39"/>
      <c r="B173" s="40"/>
      <c r="C173" s="41"/>
      <c r="D173" s="209" t="s">
        <v>124</v>
      </c>
      <c r="E173" s="41"/>
      <c r="F173" s="210" t="s">
        <v>539</v>
      </c>
      <c r="G173" s="41"/>
      <c r="H173" s="41"/>
      <c r="I173" s="211"/>
      <c r="J173" s="41"/>
      <c r="K173" s="41"/>
      <c r="L173" s="45"/>
      <c r="M173" s="212"/>
      <c r="N173" s="213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124</v>
      </c>
      <c r="AU173" s="18" t="s">
        <v>8</v>
      </c>
    </row>
    <row r="174" s="2" customFormat="1" ht="16.5" customHeight="1">
      <c r="A174" s="39"/>
      <c r="B174" s="40"/>
      <c r="C174" s="197" t="s">
        <v>361</v>
      </c>
      <c r="D174" s="197" t="s">
        <v>117</v>
      </c>
      <c r="E174" s="198" t="s">
        <v>541</v>
      </c>
      <c r="F174" s="199" t="s">
        <v>542</v>
      </c>
      <c r="G174" s="200" t="s">
        <v>251</v>
      </c>
      <c r="H174" s="201">
        <v>1</v>
      </c>
      <c r="I174" s="202"/>
      <c r="J174" s="201">
        <f>ROUND(I174*H174,0)</f>
        <v>0</v>
      </c>
      <c r="K174" s="199" t="s">
        <v>20</v>
      </c>
      <c r="L174" s="45"/>
      <c r="M174" s="203" t="s">
        <v>20</v>
      </c>
      <c r="N174" s="204" t="s">
        <v>45</v>
      </c>
      <c r="O174" s="85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07" t="s">
        <v>122</v>
      </c>
      <c r="AT174" s="207" t="s">
        <v>117</v>
      </c>
      <c r="AU174" s="207" t="s">
        <v>8</v>
      </c>
      <c r="AY174" s="18" t="s">
        <v>116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8" t="s">
        <v>8</v>
      </c>
      <c r="BK174" s="208">
        <f>ROUND(I174*H174,0)</f>
        <v>0</v>
      </c>
      <c r="BL174" s="18" t="s">
        <v>122</v>
      </c>
      <c r="BM174" s="207" t="s">
        <v>543</v>
      </c>
    </row>
    <row r="175" s="2" customFormat="1">
      <c r="A175" s="39"/>
      <c r="B175" s="40"/>
      <c r="C175" s="41"/>
      <c r="D175" s="209" t="s">
        <v>124</v>
      </c>
      <c r="E175" s="41"/>
      <c r="F175" s="210" t="s">
        <v>542</v>
      </c>
      <c r="G175" s="41"/>
      <c r="H175" s="41"/>
      <c r="I175" s="211"/>
      <c r="J175" s="41"/>
      <c r="K175" s="41"/>
      <c r="L175" s="45"/>
      <c r="M175" s="212"/>
      <c r="N175" s="213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124</v>
      </c>
      <c r="AU175" s="18" t="s">
        <v>8</v>
      </c>
    </row>
    <row r="176" s="2" customFormat="1" ht="16.5" customHeight="1">
      <c r="A176" s="39"/>
      <c r="B176" s="40"/>
      <c r="C176" s="197" t="s">
        <v>367</v>
      </c>
      <c r="D176" s="197" t="s">
        <v>117</v>
      </c>
      <c r="E176" s="198" t="s">
        <v>259</v>
      </c>
      <c r="F176" s="199" t="s">
        <v>260</v>
      </c>
      <c r="G176" s="200" t="s">
        <v>238</v>
      </c>
      <c r="H176" s="201">
        <v>32.259999999999998</v>
      </c>
      <c r="I176" s="202"/>
      <c r="J176" s="201">
        <f>ROUND(I176*H176,0)</f>
        <v>0</v>
      </c>
      <c r="K176" s="199" t="s">
        <v>20</v>
      </c>
      <c r="L176" s="45"/>
      <c r="M176" s="203" t="s">
        <v>20</v>
      </c>
      <c r="N176" s="204" t="s">
        <v>45</v>
      </c>
      <c r="O176" s="85"/>
      <c r="P176" s="205">
        <f>O176*H176</f>
        <v>0</v>
      </c>
      <c r="Q176" s="205">
        <v>0</v>
      </c>
      <c r="R176" s="205">
        <f>Q176*H176</f>
        <v>0</v>
      </c>
      <c r="S176" s="205">
        <v>0</v>
      </c>
      <c r="T176" s="206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07" t="s">
        <v>122</v>
      </c>
      <c r="AT176" s="207" t="s">
        <v>117</v>
      </c>
      <c r="AU176" s="207" t="s">
        <v>8</v>
      </c>
      <c r="AY176" s="18" t="s">
        <v>116</v>
      </c>
      <c r="BE176" s="208">
        <f>IF(N176="základní",J176,0)</f>
        <v>0</v>
      </c>
      <c r="BF176" s="208">
        <f>IF(N176="snížená",J176,0)</f>
        <v>0</v>
      </c>
      <c r="BG176" s="208">
        <f>IF(N176="zákl. přenesená",J176,0)</f>
        <v>0</v>
      </c>
      <c r="BH176" s="208">
        <f>IF(N176="sníž. přenesená",J176,0)</f>
        <v>0</v>
      </c>
      <c r="BI176" s="208">
        <f>IF(N176="nulová",J176,0)</f>
        <v>0</v>
      </c>
      <c r="BJ176" s="18" t="s">
        <v>8</v>
      </c>
      <c r="BK176" s="208">
        <f>ROUND(I176*H176,0)</f>
        <v>0</v>
      </c>
      <c r="BL176" s="18" t="s">
        <v>122</v>
      </c>
      <c r="BM176" s="207" t="s">
        <v>544</v>
      </c>
    </row>
    <row r="177" s="2" customFormat="1">
      <c r="A177" s="39"/>
      <c r="B177" s="40"/>
      <c r="C177" s="41"/>
      <c r="D177" s="209" t="s">
        <v>124</v>
      </c>
      <c r="E177" s="41"/>
      <c r="F177" s="210" t="s">
        <v>260</v>
      </c>
      <c r="G177" s="41"/>
      <c r="H177" s="41"/>
      <c r="I177" s="211"/>
      <c r="J177" s="41"/>
      <c r="K177" s="41"/>
      <c r="L177" s="45"/>
      <c r="M177" s="212"/>
      <c r="N177" s="213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124</v>
      </c>
      <c r="AU177" s="18" t="s">
        <v>8</v>
      </c>
    </row>
    <row r="178" s="13" customFormat="1">
      <c r="A178" s="13"/>
      <c r="B178" s="226"/>
      <c r="C178" s="227"/>
      <c r="D178" s="209" t="s">
        <v>128</v>
      </c>
      <c r="E178" s="228" t="s">
        <v>20</v>
      </c>
      <c r="F178" s="229" t="s">
        <v>545</v>
      </c>
      <c r="G178" s="227"/>
      <c r="H178" s="230">
        <v>32.259999999999998</v>
      </c>
      <c r="I178" s="231"/>
      <c r="J178" s="227"/>
      <c r="K178" s="227"/>
      <c r="L178" s="232"/>
      <c r="M178" s="233"/>
      <c r="N178" s="234"/>
      <c r="O178" s="234"/>
      <c r="P178" s="234"/>
      <c r="Q178" s="234"/>
      <c r="R178" s="234"/>
      <c r="S178" s="234"/>
      <c r="T178" s="23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6" t="s">
        <v>128</v>
      </c>
      <c r="AU178" s="236" t="s">
        <v>8</v>
      </c>
      <c r="AV178" s="13" t="s">
        <v>83</v>
      </c>
      <c r="AW178" s="13" t="s">
        <v>34</v>
      </c>
      <c r="AX178" s="13" t="s">
        <v>74</v>
      </c>
      <c r="AY178" s="236" t="s">
        <v>116</v>
      </c>
    </row>
    <row r="179" s="15" customFormat="1">
      <c r="A179" s="15"/>
      <c r="B179" s="248"/>
      <c r="C179" s="249"/>
      <c r="D179" s="209" t="s">
        <v>128</v>
      </c>
      <c r="E179" s="250" t="s">
        <v>20</v>
      </c>
      <c r="F179" s="251" t="s">
        <v>194</v>
      </c>
      <c r="G179" s="249"/>
      <c r="H179" s="252">
        <v>32.259999999999998</v>
      </c>
      <c r="I179" s="253"/>
      <c r="J179" s="249"/>
      <c r="K179" s="249"/>
      <c r="L179" s="254"/>
      <c r="M179" s="255"/>
      <c r="N179" s="256"/>
      <c r="O179" s="256"/>
      <c r="P179" s="256"/>
      <c r="Q179" s="256"/>
      <c r="R179" s="256"/>
      <c r="S179" s="256"/>
      <c r="T179" s="257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8" t="s">
        <v>128</v>
      </c>
      <c r="AU179" s="258" t="s">
        <v>8</v>
      </c>
      <c r="AV179" s="15" t="s">
        <v>122</v>
      </c>
      <c r="AW179" s="15" t="s">
        <v>34</v>
      </c>
      <c r="AX179" s="15" t="s">
        <v>8</v>
      </c>
      <c r="AY179" s="258" t="s">
        <v>116</v>
      </c>
    </row>
    <row r="180" s="2" customFormat="1" ht="16.5" customHeight="1">
      <c r="A180" s="39"/>
      <c r="B180" s="40"/>
      <c r="C180" s="197" t="s">
        <v>7</v>
      </c>
      <c r="D180" s="197" t="s">
        <v>117</v>
      </c>
      <c r="E180" s="198" t="s">
        <v>270</v>
      </c>
      <c r="F180" s="199" t="s">
        <v>546</v>
      </c>
      <c r="G180" s="200" t="s">
        <v>251</v>
      </c>
      <c r="H180" s="201">
        <v>1</v>
      </c>
      <c r="I180" s="202"/>
      <c r="J180" s="201">
        <f>ROUND(I180*H180,0)</f>
        <v>0</v>
      </c>
      <c r="K180" s="199" t="s">
        <v>20</v>
      </c>
      <c r="L180" s="45"/>
      <c r="M180" s="203" t="s">
        <v>20</v>
      </c>
      <c r="N180" s="204" t="s">
        <v>45</v>
      </c>
      <c r="O180" s="85"/>
      <c r="P180" s="205">
        <f>O180*H180</f>
        <v>0</v>
      </c>
      <c r="Q180" s="205">
        <v>0</v>
      </c>
      <c r="R180" s="205">
        <f>Q180*H180</f>
        <v>0</v>
      </c>
      <c r="S180" s="205">
        <v>0</v>
      </c>
      <c r="T180" s="206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7" t="s">
        <v>122</v>
      </c>
      <c r="AT180" s="207" t="s">
        <v>117</v>
      </c>
      <c r="AU180" s="207" t="s">
        <v>8</v>
      </c>
      <c r="AY180" s="18" t="s">
        <v>116</v>
      </c>
      <c r="BE180" s="208">
        <f>IF(N180="základní",J180,0)</f>
        <v>0</v>
      </c>
      <c r="BF180" s="208">
        <f>IF(N180="snížená",J180,0)</f>
        <v>0</v>
      </c>
      <c r="BG180" s="208">
        <f>IF(N180="zákl. přenesená",J180,0)</f>
        <v>0</v>
      </c>
      <c r="BH180" s="208">
        <f>IF(N180="sníž. přenesená",J180,0)</f>
        <v>0</v>
      </c>
      <c r="BI180" s="208">
        <f>IF(N180="nulová",J180,0)</f>
        <v>0</v>
      </c>
      <c r="BJ180" s="18" t="s">
        <v>8</v>
      </c>
      <c r="BK180" s="208">
        <f>ROUND(I180*H180,0)</f>
        <v>0</v>
      </c>
      <c r="BL180" s="18" t="s">
        <v>122</v>
      </c>
      <c r="BM180" s="207" t="s">
        <v>547</v>
      </c>
    </row>
    <row r="181" s="2" customFormat="1">
      <c r="A181" s="39"/>
      <c r="B181" s="40"/>
      <c r="C181" s="41"/>
      <c r="D181" s="209" t="s">
        <v>124</v>
      </c>
      <c r="E181" s="41"/>
      <c r="F181" s="210" t="s">
        <v>546</v>
      </c>
      <c r="G181" s="41"/>
      <c r="H181" s="41"/>
      <c r="I181" s="211"/>
      <c r="J181" s="41"/>
      <c r="K181" s="41"/>
      <c r="L181" s="45"/>
      <c r="M181" s="212"/>
      <c r="N181" s="213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124</v>
      </c>
      <c r="AU181" s="18" t="s">
        <v>8</v>
      </c>
    </row>
    <row r="182" s="2" customFormat="1" ht="16.5" customHeight="1">
      <c r="A182" s="39"/>
      <c r="B182" s="40"/>
      <c r="C182" s="197" t="s">
        <v>379</v>
      </c>
      <c r="D182" s="197" t="s">
        <v>117</v>
      </c>
      <c r="E182" s="198" t="s">
        <v>276</v>
      </c>
      <c r="F182" s="199" t="s">
        <v>548</v>
      </c>
      <c r="G182" s="200" t="s">
        <v>251</v>
      </c>
      <c r="H182" s="201">
        <v>6</v>
      </c>
      <c r="I182" s="202"/>
      <c r="J182" s="201">
        <f>ROUND(I182*H182,0)</f>
        <v>0</v>
      </c>
      <c r="K182" s="199" t="s">
        <v>20</v>
      </c>
      <c r="L182" s="45"/>
      <c r="M182" s="203" t="s">
        <v>20</v>
      </c>
      <c r="N182" s="204" t="s">
        <v>45</v>
      </c>
      <c r="O182" s="85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07" t="s">
        <v>122</v>
      </c>
      <c r="AT182" s="207" t="s">
        <v>117</v>
      </c>
      <c r="AU182" s="207" t="s">
        <v>8</v>
      </c>
      <c r="AY182" s="18" t="s">
        <v>116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8" t="s">
        <v>8</v>
      </c>
      <c r="BK182" s="208">
        <f>ROUND(I182*H182,0)</f>
        <v>0</v>
      </c>
      <c r="BL182" s="18" t="s">
        <v>122</v>
      </c>
      <c r="BM182" s="207" t="s">
        <v>549</v>
      </c>
    </row>
    <row r="183" s="2" customFormat="1">
      <c r="A183" s="39"/>
      <c r="B183" s="40"/>
      <c r="C183" s="41"/>
      <c r="D183" s="209" t="s">
        <v>124</v>
      </c>
      <c r="E183" s="41"/>
      <c r="F183" s="210" t="s">
        <v>548</v>
      </c>
      <c r="G183" s="41"/>
      <c r="H183" s="41"/>
      <c r="I183" s="211"/>
      <c r="J183" s="41"/>
      <c r="K183" s="41"/>
      <c r="L183" s="45"/>
      <c r="M183" s="212"/>
      <c r="N183" s="213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124</v>
      </c>
      <c r="AU183" s="18" t="s">
        <v>8</v>
      </c>
    </row>
    <row r="184" s="2" customFormat="1" ht="16.5" customHeight="1">
      <c r="A184" s="39"/>
      <c r="B184" s="40"/>
      <c r="C184" s="197" t="s">
        <v>389</v>
      </c>
      <c r="D184" s="197" t="s">
        <v>117</v>
      </c>
      <c r="E184" s="198" t="s">
        <v>550</v>
      </c>
      <c r="F184" s="199" t="s">
        <v>551</v>
      </c>
      <c r="G184" s="200" t="s">
        <v>251</v>
      </c>
      <c r="H184" s="201">
        <v>1</v>
      </c>
      <c r="I184" s="202"/>
      <c r="J184" s="201">
        <f>ROUND(I184*H184,0)</f>
        <v>0</v>
      </c>
      <c r="K184" s="199" t="s">
        <v>20</v>
      </c>
      <c r="L184" s="45"/>
      <c r="M184" s="203" t="s">
        <v>20</v>
      </c>
      <c r="N184" s="204" t="s">
        <v>45</v>
      </c>
      <c r="O184" s="85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7" t="s">
        <v>122</v>
      </c>
      <c r="AT184" s="207" t="s">
        <v>117</v>
      </c>
      <c r="AU184" s="207" t="s">
        <v>8</v>
      </c>
      <c r="AY184" s="18" t="s">
        <v>116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8" t="s">
        <v>8</v>
      </c>
      <c r="BK184" s="208">
        <f>ROUND(I184*H184,0)</f>
        <v>0</v>
      </c>
      <c r="BL184" s="18" t="s">
        <v>122</v>
      </c>
      <c r="BM184" s="207" t="s">
        <v>552</v>
      </c>
    </row>
    <row r="185" s="2" customFormat="1">
      <c r="A185" s="39"/>
      <c r="B185" s="40"/>
      <c r="C185" s="41"/>
      <c r="D185" s="209" t="s">
        <v>124</v>
      </c>
      <c r="E185" s="41"/>
      <c r="F185" s="210" t="s">
        <v>551</v>
      </c>
      <c r="G185" s="41"/>
      <c r="H185" s="41"/>
      <c r="I185" s="211"/>
      <c r="J185" s="41"/>
      <c r="K185" s="41"/>
      <c r="L185" s="45"/>
      <c r="M185" s="212"/>
      <c r="N185" s="213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124</v>
      </c>
      <c r="AU185" s="18" t="s">
        <v>8</v>
      </c>
    </row>
    <row r="186" s="2" customFormat="1" ht="16.5" customHeight="1">
      <c r="A186" s="39"/>
      <c r="B186" s="40"/>
      <c r="C186" s="197" t="s">
        <v>396</v>
      </c>
      <c r="D186" s="197" t="s">
        <v>117</v>
      </c>
      <c r="E186" s="198" t="s">
        <v>553</v>
      </c>
      <c r="F186" s="199" t="s">
        <v>554</v>
      </c>
      <c r="G186" s="200" t="s">
        <v>251</v>
      </c>
      <c r="H186" s="201">
        <v>6</v>
      </c>
      <c r="I186" s="202"/>
      <c r="J186" s="201">
        <f>ROUND(I186*H186,0)</f>
        <v>0</v>
      </c>
      <c r="K186" s="199" t="s">
        <v>20</v>
      </c>
      <c r="L186" s="45"/>
      <c r="M186" s="203" t="s">
        <v>20</v>
      </c>
      <c r="N186" s="204" t="s">
        <v>45</v>
      </c>
      <c r="O186" s="85"/>
      <c r="P186" s="205">
        <f>O186*H186</f>
        <v>0</v>
      </c>
      <c r="Q186" s="205">
        <v>0</v>
      </c>
      <c r="R186" s="205">
        <f>Q186*H186</f>
        <v>0</v>
      </c>
      <c r="S186" s="205">
        <v>0</v>
      </c>
      <c r="T186" s="206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07" t="s">
        <v>122</v>
      </c>
      <c r="AT186" s="207" t="s">
        <v>117</v>
      </c>
      <c r="AU186" s="207" t="s">
        <v>8</v>
      </c>
      <c r="AY186" s="18" t="s">
        <v>116</v>
      </c>
      <c r="BE186" s="208">
        <f>IF(N186="základní",J186,0)</f>
        <v>0</v>
      </c>
      <c r="BF186" s="208">
        <f>IF(N186="snížená",J186,0)</f>
        <v>0</v>
      </c>
      <c r="BG186" s="208">
        <f>IF(N186="zákl. přenesená",J186,0)</f>
        <v>0</v>
      </c>
      <c r="BH186" s="208">
        <f>IF(N186="sníž. přenesená",J186,0)</f>
        <v>0</v>
      </c>
      <c r="BI186" s="208">
        <f>IF(N186="nulová",J186,0)</f>
        <v>0</v>
      </c>
      <c r="BJ186" s="18" t="s">
        <v>8</v>
      </c>
      <c r="BK186" s="208">
        <f>ROUND(I186*H186,0)</f>
        <v>0</v>
      </c>
      <c r="BL186" s="18" t="s">
        <v>122</v>
      </c>
      <c r="BM186" s="207" t="s">
        <v>555</v>
      </c>
    </row>
    <row r="187" s="2" customFormat="1">
      <c r="A187" s="39"/>
      <c r="B187" s="40"/>
      <c r="C187" s="41"/>
      <c r="D187" s="209" t="s">
        <v>124</v>
      </c>
      <c r="E187" s="41"/>
      <c r="F187" s="210" t="s">
        <v>554</v>
      </c>
      <c r="G187" s="41"/>
      <c r="H187" s="41"/>
      <c r="I187" s="211"/>
      <c r="J187" s="41"/>
      <c r="K187" s="41"/>
      <c r="L187" s="45"/>
      <c r="M187" s="212"/>
      <c r="N187" s="213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124</v>
      </c>
      <c r="AU187" s="18" t="s">
        <v>8</v>
      </c>
    </row>
    <row r="188" s="2" customFormat="1" ht="16.5" customHeight="1">
      <c r="A188" s="39"/>
      <c r="B188" s="40"/>
      <c r="C188" s="197" t="s">
        <v>402</v>
      </c>
      <c r="D188" s="197" t="s">
        <v>117</v>
      </c>
      <c r="E188" s="198" t="s">
        <v>556</v>
      </c>
      <c r="F188" s="199" t="s">
        <v>557</v>
      </c>
      <c r="G188" s="200" t="s">
        <v>370</v>
      </c>
      <c r="H188" s="201">
        <v>8</v>
      </c>
      <c r="I188" s="202"/>
      <c r="J188" s="201">
        <f>ROUND(I188*H188,0)</f>
        <v>0</v>
      </c>
      <c r="K188" s="199" t="s">
        <v>20</v>
      </c>
      <c r="L188" s="45"/>
      <c r="M188" s="203" t="s">
        <v>20</v>
      </c>
      <c r="N188" s="204" t="s">
        <v>45</v>
      </c>
      <c r="O188" s="85"/>
      <c r="P188" s="205">
        <f>O188*H188</f>
        <v>0</v>
      </c>
      <c r="Q188" s="205">
        <v>0</v>
      </c>
      <c r="R188" s="205">
        <f>Q188*H188</f>
        <v>0</v>
      </c>
      <c r="S188" s="205">
        <v>0</v>
      </c>
      <c r="T188" s="206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07" t="s">
        <v>122</v>
      </c>
      <c r="AT188" s="207" t="s">
        <v>117</v>
      </c>
      <c r="AU188" s="207" t="s">
        <v>8</v>
      </c>
      <c r="AY188" s="18" t="s">
        <v>116</v>
      </c>
      <c r="BE188" s="208">
        <f>IF(N188="základní",J188,0)</f>
        <v>0</v>
      </c>
      <c r="BF188" s="208">
        <f>IF(N188="snížená",J188,0)</f>
        <v>0</v>
      </c>
      <c r="BG188" s="208">
        <f>IF(N188="zákl. přenesená",J188,0)</f>
        <v>0</v>
      </c>
      <c r="BH188" s="208">
        <f>IF(N188="sníž. přenesená",J188,0)</f>
        <v>0</v>
      </c>
      <c r="BI188" s="208">
        <f>IF(N188="nulová",J188,0)</f>
        <v>0</v>
      </c>
      <c r="BJ188" s="18" t="s">
        <v>8</v>
      </c>
      <c r="BK188" s="208">
        <f>ROUND(I188*H188,0)</f>
        <v>0</v>
      </c>
      <c r="BL188" s="18" t="s">
        <v>122</v>
      </c>
      <c r="BM188" s="207" t="s">
        <v>558</v>
      </c>
    </row>
    <row r="189" s="2" customFormat="1">
      <c r="A189" s="39"/>
      <c r="B189" s="40"/>
      <c r="C189" s="41"/>
      <c r="D189" s="209" t="s">
        <v>124</v>
      </c>
      <c r="E189" s="41"/>
      <c r="F189" s="210" t="s">
        <v>557</v>
      </c>
      <c r="G189" s="41"/>
      <c r="H189" s="41"/>
      <c r="I189" s="211"/>
      <c r="J189" s="41"/>
      <c r="K189" s="41"/>
      <c r="L189" s="45"/>
      <c r="M189" s="212"/>
      <c r="N189" s="213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124</v>
      </c>
      <c r="AU189" s="18" t="s">
        <v>8</v>
      </c>
    </row>
    <row r="190" s="2" customFormat="1" ht="16.5" customHeight="1">
      <c r="A190" s="39"/>
      <c r="B190" s="40"/>
      <c r="C190" s="197" t="s">
        <v>408</v>
      </c>
      <c r="D190" s="197" t="s">
        <v>117</v>
      </c>
      <c r="E190" s="198" t="s">
        <v>559</v>
      </c>
      <c r="F190" s="199" t="s">
        <v>560</v>
      </c>
      <c r="G190" s="200" t="s">
        <v>370</v>
      </c>
      <c r="H190" s="201">
        <v>6</v>
      </c>
      <c r="I190" s="202"/>
      <c r="J190" s="201">
        <f>ROUND(I190*H190,0)</f>
        <v>0</v>
      </c>
      <c r="K190" s="199" t="s">
        <v>20</v>
      </c>
      <c r="L190" s="45"/>
      <c r="M190" s="203" t="s">
        <v>20</v>
      </c>
      <c r="N190" s="204" t="s">
        <v>45</v>
      </c>
      <c r="O190" s="85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07" t="s">
        <v>122</v>
      </c>
      <c r="AT190" s="207" t="s">
        <v>117</v>
      </c>
      <c r="AU190" s="207" t="s">
        <v>8</v>
      </c>
      <c r="AY190" s="18" t="s">
        <v>116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8" t="s">
        <v>8</v>
      </c>
      <c r="BK190" s="208">
        <f>ROUND(I190*H190,0)</f>
        <v>0</v>
      </c>
      <c r="BL190" s="18" t="s">
        <v>122</v>
      </c>
      <c r="BM190" s="207" t="s">
        <v>561</v>
      </c>
    </row>
    <row r="191" s="2" customFormat="1">
      <c r="A191" s="39"/>
      <c r="B191" s="40"/>
      <c r="C191" s="41"/>
      <c r="D191" s="209" t="s">
        <v>124</v>
      </c>
      <c r="E191" s="41"/>
      <c r="F191" s="210" t="s">
        <v>560</v>
      </c>
      <c r="G191" s="41"/>
      <c r="H191" s="41"/>
      <c r="I191" s="211"/>
      <c r="J191" s="41"/>
      <c r="K191" s="41"/>
      <c r="L191" s="45"/>
      <c r="M191" s="212"/>
      <c r="N191" s="213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124</v>
      </c>
      <c r="AU191" s="18" t="s">
        <v>8</v>
      </c>
    </row>
    <row r="192" s="2" customFormat="1" ht="16.5" customHeight="1">
      <c r="A192" s="39"/>
      <c r="B192" s="40"/>
      <c r="C192" s="197" t="s">
        <v>414</v>
      </c>
      <c r="D192" s="197" t="s">
        <v>117</v>
      </c>
      <c r="E192" s="198" t="s">
        <v>562</v>
      </c>
      <c r="F192" s="199" t="s">
        <v>563</v>
      </c>
      <c r="G192" s="200" t="s">
        <v>370</v>
      </c>
      <c r="H192" s="201">
        <v>1</v>
      </c>
      <c r="I192" s="202"/>
      <c r="J192" s="201">
        <f>ROUND(I192*H192,0)</f>
        <v>0</v>
      </c>
      <c r="K192" s="199" t="s">
        <v>20</v>
      </c>
      <c r="L192" s="45"/>
      <c r="M192" s="203" t="s">
        <v>20</v>
      </c>
      <c r="N192" s="204" t="s">
        <v>45</v>
      </c>
      <c r="O192" s="85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07" t="s">
        <v>122</v>
      </c>
      <c r="AT192" s="207" t="s">
        <v>117</v>
      </c>
      <c r="AU192" s="207" t="s">
        <v>8</v>
      </c>
      <c r="AY192" s="18" t="s">
        <v>116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8" t="s">
        <v>8</v>
      </c>
      <c r="BK192" s="208">
        <f>ROUND(I192*H192,0)</f>
        <v>0</v>
      </c>
      <c r="BL192" s="18" t="s">
        <v>122</v>
      </c>
      <c r="BM192" s="207" t="s">
        <v>564</v>
      </c>
    </row>
    <row r="193" s="2" customFormat="1">
      <c r="A193" s="39"/>
      <c r="B193" s="40"/>
      <c r="C193" s="41"/>
      <c r="D193" s="209" t="s">
        <v>124</v>
      </c>
      <c r="E193" s="41"/>
      <c r="F193" s="210" t="s">
        <v>563</v>
      </c>
      <c r="G193" s="41"/>
      <c r="H193" s="41"/>
      <c r="I193" s="211"/>
      <c r="J193" s="41"/>
      <c r="K193" s="41"/>
      <c r="L193" s="45"/>
      <c r="M193" s="212"/>
      <c r="N193" s="213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124</v>
      </c>
      <c r="AU193" s="18" t="s">
        <v>8</v>
      </c>
    </row>
    <row r="194" s="2" customFormat="1" ht="16.5" customHeight="1">
      <c r="A194" s="39"/>
      <c r="B194" s="40"/>
      <c r="C194" s="197" t="s">
        <v>420</v>
      </c>
      <c r="D194" s="197" t="s">
        <v>117</v>
      </c>
      <c r="E194" s="198" t="s">
        <v>565</v>
      </c>
      <c r="F194" s="199" t="s">
        <v>566</v>
      </c>
      <c r="G194" s="200" t="s">
        <v>251</v>
      </c>
      <c r="H194" s="201">
        <v>3</v>
      </c>
      <c r="I194" s="202"/>
      <c r="J194" s="201">
        <f>ROUND(I194*H194,0)</f>
        <v>0</v>
      </c>
      <c r="K194" s="199" t="s">
        <v>20</v>
      </c>
      <c r="L194" s="45"/>
      <c r="M194" s="203" t="s">
        <v>20</v>
      </c>
      <c r="N194" s="204" t="s">
        <v>45</v>
      </c>
      <c r="O194" s="85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7" t="s">
        <v>122</v>
      </c>
      <c r="AT194" s="207" t="s">
        <v>117</v>
      </c>
      <c r="AU194" s="207" t="s">
        <v>8</v>
      </c>
      <c r="AY194" s="18" t="s">
        <v>116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8" t="s">
        <v>8</v>
      </c>
      <c r="BK194" s="208">
        <f>ROUND(I194*H194,0)</f>
        <v>0</v>
      </c>
      <c r="BL194" s="18" t="s">
        <v>122</v>
      </c>
      <c r="BM194" s="207" t="s">
        <v>567</v>
      </c>
    </row>
    <row r="195" s="2" customFormat="1">
      <c r="A195" s="39"/>
      <c r="B195" s="40"/>
      <c r="C195" s="41"/>
      <c r="D195" s="209" t="s">
        <v>124</v>
      </c>
      <c r="E195" s="41"/>
      <c r="F195" s="210" t="s">
        <v>568</v>
      </c>
      <c r="G195" s="41"/>
      <c r="H195" s="41"/>
      <c r="I195" s="211"/>
      <c r="J195" s="41"/>
      <c r="K195" s="41"/>
      <c r="L195" s="45"/>
      <c r="M195" s="212"/>
      <c r="N195" s="213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124</v>
      </c>
      <c r="AU195" s="18" t="s">
        <v>8</v>
      </c>
    </row>
    <row r="196" s="2" customFormat="1" ht="16.5" customHeight="1">
      <c r="A196" s="39"/>
      <c r="B196" s="40"/>
      <c r="C196" s="197" t="s">
        <v>426</v>
      </c>
      <c r="D196" s="197" t="s">
        <v>117</v>
      </c>
      <c r="E196" s="198" t="s">
        <v>569</v>
      </c>
      <c r="F196" s="199" t="s">
        <v>570</v>
      </c>
      <c r="G196" s="200" t="s">
        <v>251</v>
      </c>
      <c r="H196" s="201">
        <v>5</v>
      </c>
      <c r="I196" s="202"/>
      <c r="J196" s="201">
        <f>ROUND(I196*H196,0)</f>
        <v>0</v>
      </c>
      <c r="K196" s="199" t="s">
        <v>20</v>
      </c>
      <c r="L196" s="45"/>
      <c r="M196" s="203" t="s">
        <v>20</v>
      </c>
      <c r="N196" s="204" t="s">
        <v>45</v>
      </c>
      <c r="O196" s="85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07" t="s">
        <v>122</v>
      </c>
      <c r="AT196" s="207" t="s">
        <v>117</v>
      </c>
      <c r="AU196" s="207" t="s">
        <v>8</v>
      </c>
      <c r="AY196" s="18" t="s">
        <v>116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8" t="s">
        <v>8</v>
      </c>
      <c r="BK196" s="208">
        <f>ROUND(I196*H196,0)</f>
        <v>0</v>
      </c>
      <c r="BL196" s="18" t="s">
        <v>122</v>
      </c>
      <c r="BM196" s="207" t="s">
        <v>571</v>
      </c>
    </row>
    <row r="197" s="2" customFormat="1">
      <c r="A197" s="39"/>
      <c r="B197" s="40"/>
      <c r="C197" s="41"/>
      <c r="D197" s="209" t="s">
        <v>124</v>
      </c>
      <c r="E197" s="41"/>
      <c r="F197" s="210" t="s">
        <v>572</v>
      </c>
      <c r="G197" s="41"/>
      <c r="H197" s="41"/>
      <c r="I197" s="211"/>
      <c r="J197" s="41"/>
      <c r="K197" s="41"/>
      <c r="L197" s="45"/>
      <c r="M197" s="212"/>
      <c r="N197" s="213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124</v>
      </c>
      <c r="AU197" s="18" t="s">
        <v>8</v>
      </c>
    </row>
    <row r="198" s="2" customFormat="1" ht="16.5" customHeight="1">
      <c r="A198" s="39"/>
      <c r="B198" s="40"/>
      <c r="C198" s="197" t="s">
        <v>244</v>
      </c>
      <c r="D198" s="197" t="s">
        <v>117</v>
      </c>
      <c r="E198" s="198" t="s">
        <v>573</v>
      </c>
      <c r="F198" s="199" t="s">
        <v>574</v>
      </c>
      <c r="G198" s="200" t="s">
        <v>251</v>
      </c>
      <c r="H198" s="201">
        <v>6</v>
      </c>
      <c r="I198" s="202"/>
      <c r="J198" s="201">
        <f>ROUND(I198*H198,0)</f>
        <v>0</v>
      </c>
      <c r="K198" s="199" t="s">
        <v>20</v>
      </c>
      <c r="L198" s="45"/>
      <c r="M198" s="203" t="s">
        <v>20</v>
      </c>
      <c r="N198" s="204" t="s">
        <v>45</v>
      </c>
      <c r="O198" s="85"/>
      <c r="P198" s="205">
        <f>O198*H198</f>
        <v>0</v>
      </c>
      <c r="Q198" s="205">
        <v>0</v>
      </c>
      <c r="R198" s="205">
        <f>Q198*H198</f>
        <v>0</v>
      </c>
      <c r="S198" s="205">
        <v>0</v>
      </c>
      <c r="T198" s="206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07" t="s">
        <v>122</v>
      </c>
      <c r="AT198" s="207" t="s">
        <v>117</v>
      </c>
      <c r="AU198" s="207" t="s">
        <v>8</v>
      </c>
      <c r="AY198" s="18" t="s">
        <v>116</v>
      </c>
      <c r="BE198" s="208">
        <f>IF(N198="základní",J198,0)</f>
        <v>0</v>
      </c>
      <c r="BF198" s="208">
        <f>IF(N198="snížená",J198,0)</f>
        <v>0</v>
      </c>
      <c r="BG198" s="208">
        <f>IF(N198="zákl. přenesená",J198,0)</f>
        <v>0</v>
      </c>
      <c r="BH198" s="208">
        <f>IF(N198="sníž. přenesená",J198,0)</f>
        <v>0</v>
      </c>
      <c r="BI198" s="208">
        <f>IF(N198="nulová",J198,0)</f>
        <v>0</v>
      </c>
      <c r="BJ198" s="18" t="s">
        <v>8</v>
      </c>
      <c r="BK198" s="208">
        <f>ROUND(I198*H198,0)</f>
        <v>0</v>
      </c>
      <c r="BL198" s="18" t="s">
        <v>122</v>
      </c>
      <c r="BM198" s="207" t="s">
        <v>575</v>
      </c>
    </row>
    <row r="199" s="2" customFormat="1">
      <c r="A199" s="39"/>
      <c r="B199" s="40"/>
      <c r="C199" s="41"/>
      <c r="D199" s="209" t="s">
        <v>124</v>
      </c>
      <c r="E199" s="41"/>
      <c r="F199" s="210" t="s">
        <v>576</v>
      </c>
      <c r="G199" s="41"/>
      <c r="H199" s="41"/>
      <c r="I199" s="211"/>
      <c r="J199" s="41"/>
      <c r="K199" s="41"/>
      <c r="L199" s="45"/>
      <c r="M199" s="212"/>
      <c r="N199" s="213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124</v>
      </c>
      <c r="AU199" s="18" t="s">
        <v>8</v>
      </c>
    </row>
    <row r="200" s="2" customFormat="1" ht="16.5" customHeight="1">
      <c r="A200" s="39"/>
      <c r="B200" s="40"/>
      <c r="C200" s="197" t="s">
        <v>248</v>
      </c>
      <c r="D200" s="197" t="s">
        <v>117</v>
      </c>
      <c r="E200" s="198" t="s">
        <v>577</v>
      </c>
      <c r="F200" s="199" t="s">
        <v>578</v>
      </c>
      <c r="G200" s="200" t="s">
        <v>251</v>
      </c>
      <c r="H200" s="201">
        <v>1</v>
      </c>
      <c r="I200" s="202"/>
      <c r="J200" s="201">
        <f>ROUND(I200*H200,0)</f>
        <v>0</v>
      </c>
      <c r="K200" s="199" t="s">
        <v>20</v>
      </c>
      <c r="L200" s="45"/>
      <c r="M200" s="203" t="s">
        <v>20</v>
      </c>
      <c r="N200" s="204" t="s">
        <v>45</v>
      </c>
      <c r="O200" s="85"/>
      <c r="P200" s="205">
        <f>O200*H200</f>
        <v>0</v>
      </c>
      <c r="Q200" s="205">
        <v>0</v>
      </c>
      <c r="R200" s="205">
        <f>Q200*H200</f>
        <v>0</v>
      </c>
      <c r="S200" s="205">
        <v>0</v>
      </c>
      <c r="T200" s="206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07" t="s">
        <v>122</v>
      </c>
      <c r="AT200" s="207" t="s">
        <v>117</v>
      </c>
      <c r="AU200" s="207" t="s">
        <v>8</v>
      </c>
      <c r="AY200" s="18" t="s">
        <v>116</v>
      </c>
      <c r="BE200" s="208">
        <f>IF(N200="základní",J200,0)</f>
        <v>0</v>
      </c>
      <c r="BF200" s="208">
        <f>IF(N200="snížená",J200,0)</f>
        <v>0</v>
      </c>
      <c r="BG200" s="208">
        <f>IF(N200="zákl. přenesená",J200,0)</f>
        <v>0</v>
      </c>
      <c r="BH200" s="208">
        <f>IF(N200="sníž. přenesená",J200,0)</f>
        <v>0</v>
      </c>
      <c r="BI200" s="208">
        <f>IF(N200="nulová",J200,0)</f>
        <v>0</v>
      </c>
      <c r="BJ200" s="18" t="s">
        <v>8</v>
      </c>
      <c r="BK200" s="208">
        <f>ROUND(I200*H200,0)</f>
        <v>0</v>
      </c>
      <c r="BL200" s="18" t="s">
        <v>122</v>
      </c>
      <c r="BM200" s="207" t="s">
        <v>579</v>
      </c>
    </row>
    <row r="201" s="2" customFormat="1">
      <c r="A201" s="39"/>
      <c r="B201" s="40"/>
      <c r="C201" s="41"/>
      <c r="D201" s="209" t="s">
        <v>124</v>
      </c>
      <c r="E201" s="41"/>
      <c r="F201" s="210" t="s">
        <v>578</v>
      </c>
      <c r="G201" s="41"/>
      <c r="H201" s="41"/>
      <c r="I201" s="211"/>
      <c r="J201" s="41"/>
      <c r="K201" s="41"/>
      <c r="L201" s="45"/>
      <c r="M201" s="212"/>
      <c r="N201" s="213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124</v>
      </c>
      <c r="AU201" s="18" t="s">
        <v>8</v>
      </c>
    </row>
    <row r="202" s="2" customFormat="1" ht="16.5" customHeight="1">
      <c r="A202" s="39"/>
      <c r="B202" s="40"/>
      <c r="C202" s="197" t="s">
        <v>253</v>
      </c>
      <c r="D202" s="197" t="s">
        <v>117</v>
      </c>
      <c r="E202" s="198" t="s">
        <v>580</v>
      </c>
      <c r="F202" s="199" t="s">
        <v>581</v>
      </c>
      <c r="G202" s="200" t="s">
        <v>251</v>
      </c>
      <c r="H202" s="201">
        <v>3</v>
      </c>
      <c r="I202" s="202"/>
      <c r="J202" s="201">
        <f>ROUND(I202*H202,0)</f>
        <v>0</v>
      </c>
      <c r="K202" s="199" t="s">
        <v>20</v>
      </c>
      <c r="L202" s="45"/>
      <c r="M202" s="203" t="s">
        <v>20</v>
      </c>
      <c r="N202" s="204" t="s">
        <v>45</v>
      </c>
      <c r="O202" s="85"/>
      <c r="P202" s="205">
        <f>O202*H202</f>
        <v>0</v>
      </c>
      <c r="Q202" s="205">
        <v>0</v>
      </c>
      <c r="R202" s="205">
        <f>Q202*H202</f>
        <v>0</v>
      </c>
      <c r="S202" s="205">
        <v>0</v>
      </c>
      <c r="T202" s="206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07" t="s">
        <v>122</v>
      </c>
      <c r="AT202" s="207" t="s">
        <v>117</v>
      </c>
      <c r="AU202" s="207" t="s">
        <v>8</v>
      </c>
      <c r="AY202" s="18" t="s">
        <v>116</v>
      </c>
      <c r="BE202" s="208">
        <f>IF(N202="základní",J202,0)</f>
        <v>0</v>
      </c>
      <c r="BF202" s="208">
        <f>IF(N202="snížená",J202,0)</f>
        <v>0</v>
      </c>
      <c r="BG202" s="208">
        <f>IF(N202="zákl. přenesená",J202,0)</f>
        <v>0</v>
      </c>
      <c r="BH202" s="208">
        <f>IF(N202="sníž. přenesená",J202,0)</f>
        <v>0</v>
      </c>
      <c r="BI202" s="208">
        <f>IF(N202="nulová",J202,0)</f>
        <v>0</v>
      </c>
      <c r="BJ202" s="18" t="s">
        <v>8</v>
      </c>
      <c r="BK202" s="208">
        <f>ROUND(I202*H202,0)</f>
        <v>0</v>
      </c>
      <c r="BL202" s="18" t="s">
        <v>122</v>
      </c>
      <c r="BM202" s="207" t="s">
        <v>582</v>
      </c>
    </row>
    <row r="203" s="2" customFormat="1">
      <c r="A203" s="39"/>
      <c r="B203" s="40"/>
      <c r="C203" s="41"/>
      <c r="D203" s="209" t="s">
        <v>124</v>
      </c>
      <c r="E203" s="41"/>
      <c r="F203" s="210" t="s">
        <v>583</v>
      </c>
      <c r="G203" s="41"/>
      <c r="H203" s="41"/>
      <c r="I203" s="211"/>
      <c r="J203" s="41"/>
      <c r="K203" s="41"/>
      <c r="L203" s="45"/>
      <c r="M203" s="212"/>
      <c r="N203" s="213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124</v>
      </c>
      <c r="AU203" s="18" t="s">
        <v>8</v>
      </c>
    </row>
    <row r="204" s="2" customFormat="1" ht="16.5" customHeight="1">
      <c r="A204" s="39"/>
      <c r="B204" s="40"/>
      <c r="C204" s="197" t="s">
        <v>258</v>
      </c>
      <c r="D204" s="197" t="s">
        <v>117</v>
      </c>
      <c r="E204" s="198" t="s">
        <v>584</v>
      </c>
      <c r="F204" s="199" t="s">
        <v>585</v>
      </c>
      <c r="G204" s="200" t="s">
        <v>251</v>
      </c>
      <c r="H204" s="201">
        <v>5</v>
      </c>
      <c r="I204" s="202"/>
      <c r="J204" s="201">
        <f>ROUND(I204*H204,0)</f>
        <v>0</v>
      </c>
      <c r="K204" s="199" t="s">
        <v>20</v>
      </c>
      <c r="L204" s="45"/>
      <c r="M204" s="203" t="s">
        <v>20</v>
      </c>
      <c r="N204" s="204" t="s">
        <v>45</v>
      </c>
      <c r="O204" s="85"/>
      <c r="P204" s="205">
        <f>O204*H204</f>
        <v>0</v>
      </c>
      <c r="Q204" s="205">
        <v>0</v>
      </c>
      <c r="R204" s="205">
        <f>Q204*H204</f>
        <v>0</v>
      </c>
      <c r="S204" s="205">
        <v>0</v>
      </c>
      <c r="T204" s="206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07" t="s">
        <v>122</v>
      </c>
      <c r="AT204" s="207" t="s">
        <v>117</v>
      </c>
      <c r="AU204" s="207" t="s">
        <v>8</v>
      </c>
      <c r="AY204" s="18" t="s">
        <v>116</v>
      </c>
      <c r="BE204" s="208">
        <f>IF(N204="základní",J204,0)</f>
        <v>0</v>
      </c>
      <c r="BF204" s="208">
        <f>IF(N204="snížená",J204,0)</f>
        <v>0</v>
      </c>
      <c r="BG204" s="208">
        <f>IF(N204="zákl. přenesená",J204,0)</f>
        <v>0</v>
      </c>
      <c r="BH204" s="208">
        <f>IF(N204="sníž. přenesená",J204,0)</f>
        <v>0</v>
      </c>
      <c r="BI204" s="208">
        <f>IF(N204="nulová",J204,0)</f>
        <v>0</v>
      </c>
      <c r="BJ204" s="18" t="s">
        <v>8</v>
      </c>
      <c r="BK204" s="208">
        <f>ROUND(I204*H204,0)</f>
        <v>0</v>
      </c>
      <c r="BL204" s="18" t="s">
        <v>122</v>
      </c>
      <c r="BM204" s="207" t="s">
        <v>586</v>
      </c>
    </row>
    <row r="205" s="2" customFormat="1">
      <c r="A205" s="39"/>
      <c r="B205" s="40"/>
      <c r="C205" s="41"/>
      <c r="D205" s="209" t="s">
        <v>124</v>
      </c>
      <c r="E205" s="41"/>
      <c r="F205" s="210" t="s">
        <v>585</v>
      </c>
      <c r="G205" s="41"/>
      <c r="H205" s="41"/>
      <c r="I205" s="211"/>
      <c r="J205" s="41"/>
      <c r="K205" s="41"/>
      <c r="L205" s="45"/>
      <c r="M205" s="212"/>
      <c r="N205" s="213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124</v>
      </c>
      <c r="AU205" s="18" t="s">
        <v>8</v>
      </c>
    </row>
    <row r="206" s="2" customFormat="1" ht="16.5" customHeight="1">
      <c r="A206" s="39"/>
      <c r="B206" s="40"/>
      <c r="C206" s="197" t="s">
        <v>263</v>
      </c>
      <c r="D206" s="197" t="s">
        <v>117</v>
      </c>
      <c r="E206" s="198" t="s">
        <v>587</v>
      </c>
      <c r="F206" s="199" t="s">
        <v>588</v>
      </c>
      <c r="G206" s="200" t="s">
        <v>251</v>
      </c>
      <c r="H206" s="201">
        <v>6</v>
      </c>
      <c r="I206" s="202"/>
      <c r="J206" s="201">
        <f>ROUND(I206*H206,0)</f>
        <v>0</v>
      </c>
      <c r="K206" s="199" t="s">
        <v>20</v>
      </c>
      <c r="L206" s="45"/>
      <c r="M206" s="203" t="s">
        <v>20</v>
      </c>
      <c r="N206" s="204" t="s">
        <v>45</v>
      </c>
      <c r="O206" s="85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07" t="s">
        <v>122</v>
      </c>
      <c r="AT206" s="207" t="s">
        <v>117</v>
      </c>
      <c r="AU206" s="207" t="s">
        <v>8</v>
      </c>
      <c r="AY206" s="18" t="s">
        <v>116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8" t="s">
        <v>8</v>
      </c>
      <c r="BK206" s="208">
        <f>ROUND(I206*H206,0)</f>
        <v>0</v>
      </c>
      <c r="BL206" s="18" t="s">
        <v>122</v>
      </c>
      <c r="BM206" s="207" t="s">
        <v>589</v>
      </c>
    </row>
    <row r="207" s="2" customFormat="1">
      <c r="A207" s="39"/>
      <c r="B207" s="40"/>
      <c r="C207" s="41"/>
      <c r="D207" s="209" t="s">
        <v>124</v>
      </c>
      <c r="E207" s="41"/>
      <c r="F207" s="210" t="s">
        <v>590</v>
      </c>
      <c r="G207" s="41"/>
      <c r="H207" s="41"/>
      <c r="I207" s="211"/>
      <c r="J207" s="41"/>
      <c r="K207" s="41"/>
      <c r="L207" s="45"/>
      <c r="M207" s="212"/>
      <c r="N207" s="213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124</v>
      </c>
      <c r="AU207" s="18" t="s">
        <v>8</v>
      </c>
    </row>
    <row r="208" s="2" customFormat="1" ht="16.5" customHeight="1">
      <c r="A208" s="39"/>
      <c r="B208" s="40"/>
      <c r="C208" s="197" t="s">
        <v>269</v>
      </c>
      <c r="D208" s="197" t="s">
        <v>117</v>
      </c>
      <c r="E208" s="198" t="s">
        <v>591</v>
      </c>
      <c r="F208" s="199" t="s">
        <v>592</v>
      </c>
      <c r="G208" s="200" t="s">
        <v>251</v>
      </c>
      <c r="H208" s="201">
        <v>6</v>
      </c>
      <c r="I208" s="202"/>
      <c r="J208" s="201">
        <f>ROUND(I208*H208,0)</f>
        <v>0</v>
      </c>
      <c r="K208" s="199" t="s">
        <v>20</v>
      </c>
      <c r="L208" s="45"/>
      <c r="M208" s="203" t="s">
        <v>20</v>
      </c>
      <c r="N208" s="204" t="s">
        <v>45</v>
      </c>
      <c r="O208" s="85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07" t="s">
        <v>122</v>
      </c>
      <c r="AT208" s="207" t="s">
        <v>117</v>
      </c>
      <c r="AU208" s="207" t="s">
        <v>8</v>
      </c>
      <c r="AY208" s="18" t="s">
        <v>116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8" t="s">
        <v>8</v>
      </c>
      <c r="BK208" s="208">
        <f>ROUND(I208*H208,0)</f>
        <v>0</v>
      </c>
      <c r="BL208" s="18" t="s">
        <v>122</v>
      </c>
      <c r="BM208" s="207" t="s">
        <v>593</v>
      </c>
    </row>
    <row r="209" s="2" customFormat="1">
      <c r="A209" s="39"/>
      <c r="B209" s="40"/>
      <c r="C209" s="41"/>
      <c r="D209" s="209" t="s">
        <v>124</v>
      </c>
      <c r="E209" s="41"/>
      <c r="F209" s="210" t="s">
        <v>592</v>
      </c>
      <c r="G209" s="41"/>
      <c r="H209" s="41"/>
      <c r="I209" s="211"/>
      <c r="J209" s="41"/>
      <c r="K209" s="41"/>
      <c r="L209" s="45"/>
      <c r="M209" s="212"/>
      <c r="N209" s="213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124</v>
      </c>
      <c r="AU209" s="18" t="s">
        <v>8</v>
      </c>
    </row>
    <row r="210" s="2" customFormat="1" ht="16.5" customHeight="1">
      <c r="A210" s="39"/>
      <c r="B210" s="40"/>
      <c r="C210" s="197" t="s">
        <v>275</v>
      </c>
      <c r="D210" s="197" t="s">
        <v>117</v>
      </c>
      <c r="E210" s="198" t="s">
        <v>594</v>
      </c>
      <c r="F210" s="199" t="s">
        <v>595</v>
      </c>
      <c r="G210" s="200" t="s">
        <v>251</v>
      </c>
      <c r="H210" s="201">
        <v>1</v>
      </c>
      <c r="I210" s="202"/>
      <c r="J210" s="201">
        <f>ROUND(I210*H210,0)</f>
        <v>0</v>
      </c>
      <c r="K210" s="199" t="s">
        <v>20</v>
      </c>
      <c r="L210" s="45"/>
      <c r="M210" s="203" t="s">
        <v>20</v>
      </c>
      <c r="N210" s="204" t="s">
        <v>45</v>
      </c>
      <c r="O210" s="85"/>
      <c r="P210" s="205">
        <f>O210*H210</f>
        <v>0</v>
      </c>
      <c r="Q210" s="205">
        <v>0</v>
      </c>
      <c r="R210" s="205">
        <f>Q210*H210</f>
        <v>0</v>
      </c>
      <c r="S210" s="205">
        <v>0</v>
      </c>
      <c r="T210" s="206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07" t="s">
        <v>122</v>
      </c>
      <c r="AT210" s="207" t="s">
        <v>117</v>
      </c>
      <c r="AU210" s="207" t="s">
        <v>8</v>
      </c>
      <c r="AY210" s="18" t="s">
        <v>116</v>
      </c>
      <c r="BE210" s="208">
        <f>IF(N210="základní",J210,0)</f>
        <v>0</v>
      </c>
      <c r="BF210" s="208">
        <f>IF(N210="snížená",J210,0)</f>
        <v>0</v>
      </c>
      <c r="BG210" s="208">
        <f>IF(N210="zákl. přenesená",J210,0)</f>
        <v>0</v>
      </c>
      <c r="BH210" s="208">
        <f>IF(N210="sníž. přenesená",J210,0)</f>
        <v>0</v>
      </c>
      <c r="BI210" s="208">
        <f>IF(N210="nulová",J210,0)</f>
        <v>0</v>
      </c>
      <c r="BJ210" s="18" t="s">
        <v>8</v>
      </c>
      <c r="BK210" s="208">
        <f>ROUND(I210*H210,0)</f>
        <v>0</v>
      </c>
      <c r="BL210" s="18" t="s">
        <v>122</v>
      </c>
      <c r="BM210" s="207" t="s">
        <v>596</v>
      </c>
    </row>
    <row r="211" s="2" customFormat="1">
      <c r="A211" s="39"/>
      <c r="B211" s="40"/>
      <c r="C211" s="41"/>
      <c r="D211" s="209" t="s">
        <v>124</v>
      </c>
      <c r="E211" s="41"/>
      <c r="F211" s="210" t="s">
        <v>597</v>
      </c>
      <c r="G211" s="41"/>
      <c r="H211" s="41"/>
      <c r="I211" s="211"/>
      <c r="J211" s="41"/>
      <c r="K211" s="41"/>
      <c r="L211" s="45"/>
      <c r="M211" s="212"/>
      <c r="N211" s="213"/>
      <c r="O211" s="85"/>
      <c r="P211" s="85"/>
      <c r="Q211" s="85"/>
      <c r="R211" s="85"/>
      <c r="S211" s="85"/>
      <c r="T211" s="86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T211" s="18" t="s">
        <v>124</v>
      </c>
      <c r="AU211" s="18" t="s">
        <v>8</v>
      </c>
    </row>
    <row r="212" s="2" customFormat="1" ht="16.5" customHeight="1">
      <c r="A212" s="39"/>
      <c r="B212" s="40"/>
      <c r="C212" s="197" t="s">
        <v>280</v>
      </c>
      <c r="D212" s="197" t="s">
        <v>117</v>
      </c>
      <c r="E212" s="198" t="s">
        <v>598</v>
      </c>
      <c r="F212" s="199" t="s">
        <v>599</v>
      </c>
      <c r="G212" s="200" t="s">
        <v>251</v>
      </c>
      <c r="H212" s="201">
        <v>1</v>
      </c>
      <c r="I212" s="202"/>
      <c r="J212" s="201">
        <f>ROUND(I212*H212,0)</f>
        <v>0</v>
      </c>
      <c r="K212" s="199" t="s">
        <v>20</v>
      </c>
      <c r="L212" s="45"/>
      <c r="M212" s="203" t="s">
        <v>20</v>
      </c>
      <c r="N212" s="204" t="s">
        <v>45</v>
      </c>
      <c r="O212" s="85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07" t="s">
        <v>122</v>
      </c>
      <c r="AT212" s="207" t="s">
        <v>117</v>
      </c>
      <c r="AU212" s="207" t="s">
        <v>8</v>
      </c>
      <c r="AY212" s="18" t="s">
        <v>116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8" t="s">
        <v>8</v>
      </c>
      <c r="BK212" s="208">
        <f>ROUND(I212*H212,0)</f>
        <v>0</v>
      </c>
      <c r="BL212" s="18" t="s">
        <v>122</v>
      </c>
      <c r="BM212" s="207" t="s">
        <v>600</v>
      </c>
    </row>
    <row r="213" s="2" customFormat="1">
      <c r="A213" s="39"/>
      <c r="B213" s="40"/>
      <c r="C213" s="41"/>
      <c r="D213" s="209" t="s">
        <v>124</v>
      </c>
      <c r="E213" s="41"/>
      <c r="F213" s="210" t="s">
        <v>601</v>
      </c>
      <c r="G213" s="41"/>
      <c r="H213" s="41"/>
      <c r="I213" s="211"/>
      <c r="J213" s="41"/>
      <c r="K213" s="41"/>
      <c r="L213" s="45"/>
      <c r="M213" s="212"/>
      <c r="N213" s="213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124</v>
      </c>
      <c r="AU213" s="18" t="s">
        <v>8</v>
      </c>
    </row>
    <row r="214" s="2" customFormat="1" ht="16.5" customHeight="1">
      <c r="A214" s="39"/>
      <c r="B214" s="40"/>
      <c r="C214" s="197" t="s">
        <v>285</v>
      </c>
      <c r="D214" s="197" t="s">
        <v>117</v>
      </c>
      <c r="E214" s="198" t="s">
        <v>602</v>
      </c>
      <c r="F214" s="199" t="s">
        <v>603</v>
      </c>
      <c r="G214" s="200" t="s">
        <v>251</v>
      </c>
      <c r="H214" s="201">
        <v>1</v>
      </c>
      <c r="I214" s="202"/>
      <c r="J214" s="201">
        <f>ROUND(I214*H214,0)</f>
        <v>0</v>
      </c>
      <c r="K214" s="199" t="s">
        <v>20</v>
      </c>
      <c r="L214" s="45"/>
      <c r="M214" s="203" t="s">
        <v>20</v>
      </c>
      <c r="N214" s="204" t="s">
        <v>45</v>
      </c>
      <c r="O214" s="85"/>
      <c r="P214" s="205">
        <f>O214*H214</f>
        <v>0</v>
      </c>
      <c r="Q214" s="205">
        <v>0</v>
      </c>
      <c r="R214" s="205">
        <f>Q214*H214</f>
        <v>0</v>
      </c>
      <c r="S214" s="205">
        <v>0</v>
      </c>
      <c r="T214" s="206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07" t="s">
        <v>122</v>
      </c>
      <c r="AT214" s="207" t="s">
        <v>117</v>
      </c>
      <c r="AU214" s="207" t="s">
        <v>8</v>
      </c>
      <c r="AY214" s="18" t="s">
        <v>116</v>
      </c>
      <c r="BE214" s="208">
        <f>IF(N214="základní",J214,0)</f>
        <v>0</v>
      </c>
      <c r="BF214" s="208">
        <f>IF(N214="snížená",J214,0)</f>
        <v>0</v>
      </c>
      <c r="BG214" s="208">
        <f>IF(N214="zákl. přenesená",J214,0)</f>
        <v>0</v>
      </c>
      <c r="BH214" s="208">
        <f>IF(N214="sníž. přenesená",J214,0)</f>
        <v>0</v>
      </c>
      <c r="BI214" s="208">
        <f>IF(N214="nulová",J214,0)</f>
        <v>0</v>
      </c>
      <c r="BJ214" s="18" t="s">
        <v>8</v>
      </c>
      <c r="BK214" s="208">
        <f>ROUND(I214*H214,0)</f>
        <v>0</v>
      </c>
      <c r="BL214" s="18" t="s">
        <v>122</v>
      </c>
      <c r="BM214" s="207" t="s">
        <v>604</v>
      </c>
    </row>
    <row r="215" s="2" customFormat="1">
      <c r="A215" s="39"/>
      <c r="B215" s="40"/>
      <c r="C215" s="41"/>
      <c r="D215" s="209" t="s">
        <v>124</v>
      </c>
      <c r="E215" s="41"/>
      <c r="F215" s="210" t="s">
        <v>605</v>
      </c>
      <c r="G215" s="41"/>
      <c r="H215" s="41"/>
      <c r="I215" s="211"/>
      <c r="J215" s="41"/>
      <c r="K215" s="41"/>
      <c r="L215" s="45"/>
      <c r="M215" s="212"/>
      <c r="N215" s="213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124</v>
      </c>
      <c r="AU215" s="18" t="s">
        <v>8</v>
      </c>
    </row>
    <row r="216" s="2" customFormat="1" ht="16.5" customHeight="1">
      <c r="A216" s="39"/>
      <c r="B216" s="40"/>
      <c r="C216" s="197" t="s">
        <v>289</v>
      </c>
      <c r="D216" s="197" t="s">
        <v>117</v>
      </c>
      <c r="E216" s="198" t="s">
        <v>606</v>
      </c>
      <c r="F216" s="199" t="s">
        <v>607</v>
      </c>
      <c r="G216" s="200" t="s">
        <v>251</v>
      </c>
      <c r="H216" s="201">
        <v>1</v>
      </c>
      <c r="I216" s="202"/>
      <c r="J216" s="201">
        <f>ROUND(I216*H216,0)</f>
        <v>0</v>
      </c>
      <c r="K216" s="199" t="s">
        <v>20</v>
      </c>
      <c r="L216" s="45"/>
      <c r="M216" s="203" t="s">
        <v>20</v>
      </c>
      <c r="N216" s="204" t="s">
        <v>45</v>
      </c>
      <c r="O216" s="85"/>
      <c r="P216" s="205">
        <f>O216*H216</f>
        <v>0</v>
      </c>
      <c r="Q216" s="205">
        <v>0</v>
      </c>
      <c r="R216" s="205">
        <f>Q216*H216</f>
        <v>0</v>
      </c>
      <c r="S216" s="205">
        <v>0</v>
      </c>
      <c r="T216" s="206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07" t="s">
        <v>122</v>
      </c>
      <c r="AT216" s="207" t="s">
        <v>117</v>
      </c>
      <c r="AU216" s="207" t="s">
        <v>8</v>
      </c>
      <c r="AY216" s="18" t="s">
        <v>116</v>
      </c>
      <c r="BE216" s="208">
        <f>IF(N216="základní",J216,0)</f>
        <v>0</v>
      </c>
      <c r="BF216" s="208">
        <f>IF(N216="snížená",J216,0)</f>
        <v>0</v>
      </c>
      <c r="BG216" s="208">
        <f>IF(N216="zákl. přenesená",J216,0)</f>
        <v>0</v>
      </c>
      <c r="BH216" s="208">
        <f>IF(N216="sníž. přenesená",J216,0)</f>
        <v>0</v>
      </c>
      <c r="BI216" s="208">
        <f>IF(N216="nulová",J216,0)</f>
        <v>0</v>
      </c>
      <c r="BJ216" s="18" t="s">
        <v>8</v>
      </c>
      <c r="BK216" s="208">
        <f>ROUND(I216*H216,0)</f>
        <v>0</v>
      </c>
      <c r="BL216" s="18" t="s">
        <v>122</v>
      </c>
      <c r="BM216" s="207" t="s">
        <v>608</v>
      </c>
    </row>
    <row r="217" s="2" customFormat="1">
      <c r="A217" s="39"/>
      <c r="B217" s="40"/>
      <c r="C217" s="41"/>
      <c r="D217" s="209" t="s">
        <v>124</v>
      </c>
      <c r="E217" s="41"/>
      <c r="F217" s="210" t="s">
        <v>609</v>
      </c>
      <c r="G217" s="41"/>
      <c r="H217" s="41"/>
      <c r="I217" s="211"/>
      <c r="J217" s="41"/>
      <c r="K217" s="41"/>
      <c r="L217" s="45"/>
      <c r="M217" s="212"/>
      <c r="N217" s="213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124</v>
      </c>
      <c r="AU217" s="18" t="s">
        <v>8</v>
      </c>
    </row>
    <row r="218" s="2" customFormat="1" ht="16.5" customHeight="1">
      <c r="A218" s="39"/>
      <c r="B218" s="40"/>
      <c r="C218" s="197" t="s">
        <v>293</v>
      </c>
      <c r="D218" s="197" t="s">
        <v>117</v>
      </c>
      <c r="E218" s="198" t="s">
        <v>610</v>
      </c>
      <c r="F218" s="199" t="s">
        <v>611</v>
      </c>
      <c r="G218" s="200" t="s">
        <v>251</v>
      </c>
      <c r="H218" s="201">
        <v>2</v>
      </c>
      <c r="I218" s="202"/>
      <c r="J218" s="201">
        <f>ROUND(I218*H218,0)</f>
        <v>0</v>
      </c>
      <c r="K218" s="199" t="s">
        <v>20</v>
      </c>
      <c r="L218" s="45"/>
      <c r="M218" s="203" t="s">
        <v>20</v>
      </c>
      <c r="N218" s="204" t="s">
        <v>45</v>
      </c>
      <c r="O218" s="85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07" t="s">
        <v>122</v>
      </c>
      <c r="AT218" s="207" t="s">
        <v>117</v>
      </c>
      <c r="AU218" s="207" t="s">
        <v>8</v>
      </c>
      <c r="AY218" s="18" t="s">
        <v>116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8" t="s">
        <v>8</v>
      </c>
      <c r="BK218" s="208">
        <f>ROUND(I218*H218,0)</f>
        <v>0</v>
      </c>
      <c r="BL218" s="18" t="s">
        <v>122</v>
      </c>
      <c r="BM218" s="207" t="s">
        <v>612</v>
      </c>
    </row>
    <row r="219" s="2" customFormat="1">
      <c r="A219" s="39"/>
      <c r="B219" s="40"/>
      <c r="C219" s="41"/>
      <c r="D219" s="209" t="s">
        <v>124</v>
      </c>
      <c r="E219" s="41"/>
      <c r="F219" s="210" t="s">
        <v>613</v>
      </c>
      <c r="G219" s="41"/>
      <c r="H219" s="41"/>
      <c r="I219" s="211"/>
      <c r="J219" s="41"/>
      <c r="K219" s="41"/>
      <c r="L219" s="45"/>
      <c r="M219" s="212"/>
      <c r="N219" s="213"/>
      <c r="O219" s="85"/>
      <c r="P219" s="85"/>
      <c r="Q219" s="85"/>
      <c r="R219" s="85"/>
      <c r="S219" s="85"/>
      <c r="T219" s="86"/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T219" s="18" t="s">
        <v>124</v>
      </c>
      <c r="AU219" s="18" t="s">
        <v>8</v>
      </c>
    </row>
    <row r="220" s="2" customFormat="1" ht="16.5" customHeight="1">
      <c r="A220" s="39"/>
      <c r="B220" s="40"/>
      <c r="C220" s="197" t="s">
        <v>297</v>
      </c>
      <c r="D220" s="197" t="s">
        <v>117</v>
      </c>
      <c r="E220" s="198" t="s">
        <v>614</v>
      </c>
      <c r="F220" s="199" t="s">
        <v>615</v>
      </c>
      <c r="G220" s="200" t="s">
        <v>251</v>
      </c>
      <c r="H220" s="201">
        <v>1</v>
      </c>
      <c r="I220" s="202"/>
      <c r="J220" s="201">
        <f>ROUND(I220*H220,0)</f>
        <v>0</v>
      </c>
      <c r="K220" s="199" t="s">
        <v>20</v>
      </c>
      <c r="L220" s="45"/>
      <c r="M220" s="203" t="s">
        <v>20</v>
      </c>
      <c r="N220" s="204" t="s">
        <v>45</v>
      </c>
      <c r="O220" s="85"/>
      <c r="P220" s="205">
        <f>O220*H220</f>
        <v>0</v>
      </c>
      <c r="Q220" s="205">
        <v>0</v>
      </c>
      <c r="R220" s="205">
        <f>Q220*H220</f>
        <v>0</v>
      </c>
      <c r="S220" s="205">
        <v>0</v>
      </c>
      <c r="T220" s="206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07" t="s">
        <v>122</v>
      </c>
      <c r="AT220" s="207" t="s">
        <v>117</v>
      </c>
      <c r="AU220" s="207" t="s">
        <v>8</v>
      </c>
      <c r="AY220" s="18" t="s">
        <v>116</v>
      </c>
      <c r="BE220" s="208">
        <f>IF(N220="základní",J220,0)</f>
        <v>0</v>
      </c>
      <c r="BF220" s="208">
        <f>IF(N220="snížená",J220,0)</f>
        <v>0</v>
      </c>
      <c r="BG220" s="208">
        <f>IF(N220="zákl. přenesená",J220,0)</f>
        <v>0</v>
      </c>
      <c r="BH220" s="208">
        <f>IF(N220="sníž. přenesená",J220,0)</f>
        <v>0</v>
      </c>
      <c r="BI220" s="208">
        <f>IF(N220="nulová",J220,0)</f>
        <v>0</v>
      </c>
      <c r="BJ220" s="18" t="s">
        <v>8</v>
      </c>
      <c r="BK220" s="208">
        <f>ROUND(I220*H220,0)</f>
        <v>0</v>
      </c>
      <c r="BL220" s="18" t="s">
        <v>122</v>
      </c>
      <c r="BM220" s="207" t="s">
        <v>616</v>
      </c>
    </row>
    <row r="221" s="2" customFormat="1">
      <c r="A221" s="39"/>
      <c r="B221" s="40"/>
      <c r="C221" s="41"/>
      <c r="D221" s="209" t="s">
        <v>124</v>
      </c>
      <c r="E221" s="41"/>
      <c r="F221" s="210" t="s">
        <v>617</v>
      </c>
      <c r="G221" s="41"/>
      <c r="H221" s="41"/>
      <c r="I221" s="211"/>
      <c r="J221" s="41"/>
      <c r="K221" s="41"/>
      <c r="L221" s="45"/>
      <c r="M221" s="212"/>
      <c r="N221" s="213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124</v>
      </c>
      <c r="AU221" s="18" t="s">
        <v>8</v>
      </c>
    </row>
    <row r="222" s="2" customFormat="1" ht="16.5" customHeight="1">
      <c r="A222" s="39"/>
      <c r="B222" s="40"/>
      <c r="C222" s="197" t="s">
        <v>301</v>
      </c>
      <c r="D222" s="197" t="s">
        <v>117</v>
      </c>
      <c r="E222" s="198" t="s">
        <v>618</v>
      </c>
      <c r="F222" s="199" t="s">
        <v>619</v>
      </c>
      <c r="G222" s="200" t="s">
        <v>251</v>
      </c>
      <c r="H222" s="201">
        <v>2</v>
      </c>
      <c r="I222" s="202"/>
      <c r="J222" s="201">
        <f>ROUND(I222*H222,0)</f>
        <v>0</v>
      </c>
      <c r="K222" s="199" t="s">
        <v>20</v>
      </c>
      <c r="L222" s="45"/>
      <c r="M222" s="203" t="s">
        <v>20</v>
      </c>
      <c r="N222" s="204" t="s">
        <v>45</v>
      </c>
      <c r="O222" s="85"/>
      <c r="P222" s="205">
        <f>O222*H222</f>
        <v>0</v>
      </c>
      <c r="Q222" s="205">
        <v>0</v>
      </c>
      <c r="R222" s="205">
        <f>Q222*H222</f>
        <v>0</v>
      </c>
      <c r="S222" s="205">
        <v>0</v>
      </c>
      <c r="T222" s="206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07" t="s">
        <v>122</v>
      </c>
      <c r="AT222" s="207" t="s">
        <v>117</v>
      </c>
      <c r="AU222" s="207" t="s">
        <v>8</v>
      </c>
      <c r="AY222" s="18" t="s">
        <v>116</v>
      </c>
      <c r="BE222" s="208">
        <f>IF(N222="základní",J222,0)</f>
        <v>0</v>
      </c>
      <c r="BF222" s="208">
        <f>IF(N222="snížená",J222,0)</f>
        <v>0</v>
      </c>
      <c r="BG222" s="208">
        <f>IF(N222="zákl. přenesená",J222,0)</f>
        <v>0</v>
      </c>
      <c r="BH222" s="208">
        <f>IF(N222="sníž. přenesená",J222,0)</f>
        <v>0</v>
      </c>
      <c r="BI222" s="208">
        <f>IF(N222="nulová",J222,0)</f>
        <v>0</v>
      </c>
      <c r="BJ222" s="18" t="s">
        <v>8</v>
      </c>
      <c r="BK222" s="208">
        <f>ROUND(I222*H222,0)</f>
        <v>0</v>
      </c>
      <c r="BL222" s="18" t="s">
        <v>122</v>
      </c>
      <c r="BM222" s="207" t="s">
        <v>620</v>
      </c>
    </row>
    <row r="223" s="2" customFormat="1">
      <c r="A223" s="39"/>
      <c r="B223" s="40"/>
      <c r="C223" s="41"/>
      <c r="D223" s="209" t="s">
        <v>124</v>
      </c>
      <c r="E223" s="41"/>
      <c r="F223" s="210" t="s">
        <v>621</v>
      </c>
      <c r="G223" s="41"/>
      <c r="H223" s="41"/>
      <c r="I223" s="211"/>
      <c r="J223" s="41"/>
      <c r="K223" s="41"/>
      <c r="L223" s="45"/>
      <c r="M223" s="212"/>
      <c r="N223" s="213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124</v>
      </c>
      <c r="AU223" s="18" t="s">
        <v>8</v>
      </c>
    </row>
    <row r="224" s="2" customFormat="1" ht="16.5" customHeight="1">
      <c r="A224" s="39"/>
      <c r="B224" s="40"/>
      <c r="C224" s="197" t="s">
        <v>305</v>
      </c>
      <c r="D224" s="197" t="s">
        <v>117</v>
      </c>
      <c r="E224" s="198" t="s">
        <v>622</v>
      </c>
      <c r="F224" s="199" t="s">
        <v>623</v>
      </c>
      <c r="G224" s="200" t="s">
        <v>251</v>
      </c>
      <c r="H224" s="201">
        <v>1</v>
      </c>
      <c r="I224" s="202"/>
      <c r="J224" s="201">
        <f>ROUND(I224*H224,0)</f>
        <v>0</v>
      </c>
      <c r="K224" s="199" t="s">
        <v>20</v>
      </c>
      <c r="L224" s="45"/>
      <c r="M224" s="203" t="s">
        <v>20</v>
      </c>
      <c r="N224" s="204" t="s">
        <v>45</v>
      </c>
      <c r="O224" s="85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07" t="s">
        <v>122</v>
      </c>
      <c r="AT224" s="207" t="s">
        <v>117</v>
      </c>
      <c r="AU224" s="207" t="s">
        <v>8</v>
      </c>
      <c r="AY224" s="18" t="s">
        <v>116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8" t="s">
        <v>8</v>
      </c>
      <c r="BK224" s="208">
        <f>ROUND(I224*H224,0)</f>
        <v>0</v>
      </c>
      <c r="BL224" s="18" t="s">
        <v>122</v>
      </c>
      <c r="BM224" s="207" t="s">
        <v>624</v>
      </c>
    </row>
    <row r="225" s="2" customFormat="1">
      <c r="A225" s="39"/>
      <c r="B225" s="40"/>
      <c r="C225" s="41"/>
      <c r="D225" s="209" t="s">
        <v>124</v>
      </c>
      <c r="E225" s="41"/>
      <c r="F225" s="210" t="s">
        <v>625</v>
      </c>
      <c r="G225" s="41"/>
      <c r="H225" s="41"/>
      <c r="I225" s="211"/>
      <c r="J225" s="41"/>
      <c r="K225" s="41"/>
      <c r="L225" s="45"/>
      <c r="M225" s="212"/>
      <c r="N225" s="213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124</v>
      </c>
      <c r="AU225" s="18" t="s">
        <v>8</v>
      </c>
    </row>
    <row r="226" s="2" customFormat="1" ht="16.5" customHeight="1">
      <c r="A226" s="39"/>
      <c r="B226" s="40"/>
      <c r="C226" s="197" t="s">
        <v>309</v>
      </c>
      <c r="D226" s="197" t="s">
        <v>117</v>
      </c>
      <c r="E226" s="198" t="s">
        <v>626</v>
      </c>
      <c r="F226" s="199" t="s">
        <v>627</v>
      </c>
      <c r="G226" s="200" t="s">
        <v>251</v>
      </c>
      <c r="H226" s="201">
        <v>2</v>
      </c>
      <c r="I226" s="202"/>
      <c r="J226" s="201">
        <f>ROUND(I226*H226,0)</f>
        <v>0</v>
      </c>
      <c r="K226" s="199" t="s">
        <v>20</v>
      </c>
      <c r="L226" s="45"/>
      <c r="M226" s="203" t="s">
        <v>20</v>
      </c>
      <c r="N226" s="204" t="s">
        <v>45</v>
      </c>
      <c r="O226" s="85"/>
      <c r="P226" s="205">
        <f>O226*H226</f>
        <v>0</v>
      </c>
      <c r="Q226" s="205">
        <v>0</v>
      </c>
      <c r="R226" s="205">
        <f>Q226*H226</f>
        <v>0</v>
      </c>
      <c r="S226" s="205">
        <v>0</v>
      </c>
      <c r="T226" s="206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07" t="s">
        <v>122</v>
      </c>
      <c r="AT226" s="207" t="s">
        <v>117</v>
      </c>
      <c r="AU226" s="207" t="s">
        <v>8</v>
      </c>
      <c r="AY226" s="18" t="s">
        <v>116</v>
      </c>
      <c r="BE226" s="208">
        <f>IF(N226="základní",J226,0)</f>
        <v>0</v>
      </c>
      <c r="BF226" s="208">
        <f>IF(N226="snížená",J226,0)</f>
        <v>0</v>
      </c>
      <c r="BG226" s="208">
        <f>IF(N226="zákl. přenesená",J226,0)</f>
        <v>0</v>
      </c>
      <c r="BH226" s="208">
        <f>IF(N226="sníž. přenesená",J226,0)</f>
        <v>0</v>
      </c>
      <c r="BI226" s="208">
        <f>IF(N226="nulová",J226,0)</f>
        <v>0</v>
      </c>
      <c r="BJ226" s="18" t="s">
        <v>8</v>
      </c>
      <c r="BK226" s="208">
        <f>ROUND(I226*H226,0)</f>
        <v>0</v>
      </c>
      <c r="BL226" s="18" t="s">
        <v>122</v>
      </c>
      <c r="BM226" s="207" t="s">
        <v>628</v>
      </c>
    </row>
    <row r="227" s="2" customFormat="1">
      <c r="A227" s="39"/>
      <c r="B227" s="40"/>
      <c r="C227" s="41"/>
      <c r="D227" s="209" t="s">
        <v>124</v>
      </c>
      <c r="E227" s="41"/>
      <c r="F227" s="210" t="s">
        <v>629</v>
      </c>
      <c r="G227" s="41"/>
      <c r="H227" s="41"/>
      <c r="I227" s="211"/>
      <c r="J227" s="41"/>
      <c r="K227" s="41"/>
      <c r="L227" s="45"/>
      <c r="M227" s="212"/>
      <c r="N227" s="213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124</v>
      </c>
      <c r="AU227" s="18" t="s">
        <v>8</v>
      </c>
    </row>
    <row r="228" s="2" customFormat="1" ht="16.5" customHeight="1">
      <c r="A228" s="39"/>
      <c r="B228" s="40"/>
      <c r="C228" s="197" t="s">
        <v>313</v>
      </c>
      <c r="D228" s="197" t="s">
        <v>117</v>
      </c>
      <c r="E228" s="198" t="s">
        <v>630</v>
      </c>
      <c r="F228" s="199" t="s">
        <v>631</v>
      </c>
      <c r="G228" s="200" t="s">
        <v>251</v>
      </c>
      <c r="H228" s="201">
        <v>1</v>
      </c>
      <c r="I228" s="202"/>
      <c r="J228" s="201">
        <f>ROUND(I228*H228,0)</f>
        <v>0</v>
      </c>
      <c r="K228" s="199" t="s">
        <v>20</v>
      </c>
      <c r="L228" s="45"/>
      <c r="M228" s="203" t="s">
        <v>20</v>
      </c>
      <c r="N228" s="204" t="s">
        <v>45</v>
      </c>
      <c r="O228" s="85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07" t="s">
        <v>122</v>
      </c>
      <c r="AT228" s="207" t="s">
        <v>117</v>
      </c>
      <c r="AU228" s="207" t="s">
        <v>8</v>
      </c>
      <c r="AY228" s="18" t="s">
        <v>116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8" t="s">
        <v>8</v>
      </c>
      <c r="BK228" s="208">
        <f>ROUND(I228*H228,0)</f>
        <v>0</v>
      </c>
      <c r="BL228" s="18" t="s">
        <v>122</v>
      </c>
      <c r="BM228" s="207" t="s">
        <v>632</v>
      </c>
    </row>
    <row r="229" s="2" customFormat="1">
      <c r="A229" s="39"/>
      <c r="B229" s="40"/>
      <c r="C229" s="41"/>
      <c r="D229" s="209" t="s">
        <v>124</v>
      </c>
      <c r="E229" s="41"/>
      <c r="F229" s="210" t="s">
        <v>633</v>
      </c>
      <c r="G229" s="41"/>
      <c r="H229" s="41"/>
      <c r="I229" s="211"/>
      <c r="J229" s="41"/>
      <c r="K229" s="41"/>
      <c r="L229" s="45"/>
      <c r="M229" s="212"/>
      <c r="N229" s="213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124</v>
      </c>
      <c r="AU229" s="18" t="s">
        <v>8</v>
      </c>
    </row>
    <row r="230" s="2" customFormat="1" ht="16.5" customHeight="1">
      <c r="A230" s="39"/>
      <c r="B230" s="40"/>
      <c r="C230" s="197" t="s">
        <v>318</v>
      </c>
      <c r="D230" s="197" t="s">
        <v>117</v>
      </c>
      <c r="E230" s="198" t="s">
        <v>634</v>
      </c>
      <c r="F230" s="199" t="s">
        <v>635</v>
      </c>
      <c r="G230" s="200" t="s">
        <v>251</v>
      </c>
      <c r="H230" s="201">
        <v>1</v>
      </c>
      <c r="I230" s="202"/>
      <c r="J230" s="201">
        <f>ROUND(I230*H230,0)</f>
        <v>0</v>
      </c>
      <c r="K230" s="199" t="s">
        <v>20</v>
      </c>
      <c r="L230" s="45"/>
      <c r="M230" s="203" t="s">
        <v>20</v>
      </c>
      <c r="N230" s="204" t="s">
        <v>45</v>
      </c>
      <c r="O230" s="85"/>
      <c r="P230" s="205">
        <f>O230*H230</f>
        <v>0</v>
      </c>
      <c r="Q230" s="205">
        <v>0</v>
      </c>
      <c r="R230" s="205">
        <f>Q230*H230</f>
        <v>0</v>
      </c>
      <c r="S230" s="205">
        <v>0</v>
      </c>
      <c r="T230" s="206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07" t="s">
        <v>122</v>
      </c>
      <c r="AT230" s="207" t="s">
        <v>117</v>
      </c>
      <c r="AU230" s="207" t="s">
        <v>8</v>
      </c>
      <c r="AY230" s="18" t="s">
        <v>116</v>
      </c>
      <c r="BE230" s="208">
        <f>IF(N230="základní",J230,0)</f>
        <v>0</v>
      </c>
      <c r="BF230" s="208">
        <f>IF(N230="snížená",J230,0)</f>
        <v>0</v>
      </c>
      <c r="BG230" s="208">
        <f>IF(N230="zákl. přenesená",J230,0)</f>
        <v>0</v>
      </c>
      <c r="BH230" s="208">
        <f>IF(N230="sníž. přenesená",J230,0)</f>
        <v>0</v>
      </c>
      <c r="BI230" s="208">
        <f>IF(N230="nulová",J230,0)</f>
        <v>0</v>
      </c>
      <c r="BJ230" s="18" t="s">
        <v>8</v>
      </c>
      <c r="BK230" s="208">
        <f>ROUND(I230*H230,0)</f>
        <v>0</v>
      </c>
      <c r="BL230" s="18" t="s">
        <v>122</v>
      </c>
      <c r="BM230" s="207" t="s">
        <v>636</v>
      </c>
    </row>
    <row r="231" s="2" customFormat="1">
      <c r="A231" s="39"/>
      <c r="B231" s="40"/>
      <c r="C231" s="41"/>
      <c r="D231" s="209" t="s">
        <v>124</v>
      </c>
      <c r="E231" s="41"/>
      <c r="F231" s="210" t="s">
        <v>637</v>
      </c>
      <c r="G231" s="41"/>
      <c r="H231" s="41"/>
      <c r="I231" s="211"/>
      <c r="J231" s="41"/>
      <c r="K231" s="41"/>
      <c r="L231" s="45"/>
      <c r="M231" s="212"/>
      <c r="N231" s="213"/>
      <c r="O231" s="85"/>
      <c r="P231" s="85"/>
      <c r="Q231" s="85"/>
      <c r="R231" s="85"/>
      <c r="S231" s="85"/>
      <c r="T231" s="86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124</v>
      </c>
      <c r="AU231" s="18" t="s">
        <v>8</v>
      </c>
    </row>
    <row r="232" s="2" customFormat="1" ht="16.5" customHeight="1">
      <c r="A232" s="39"/>
      <c r="B232" s="40"/>
      <c r="C232" s="197" t="s">
        <v>322</v>
      </c>
      <c r="D232" s="197" t="s">
        <v>117</v>
      </c>
      <c r="E232" s="198" t="s">
        <v>638</v>
      </c>
      <c r="F232" s="199" t="s">
        <v>639</v>
      </c>
      <c r="G232" s="200" t="s">
        <v>251</v>
      </c>
      <c r="H232" s="201">
        <v>1</v>
      </c>
      <c r="I232" s="202"/>
      <c r="J232" s="201">
        <f>ROUND(I232*H232,0)</f>
        <v>0</v>
      </c>
      <c r="K232" s="199" t="s">
        <v>20</v>
      </c>
      <c r="L232" s="45"/>
      <c r="M232" s="203" t="s">
        <v>20</v>
      </c>
      <c r="N232" s="204" t="s">
        <v>45</v>
      </c>
      <c r="O232" s="85"/>
      <c r="P232" s="205">
        <f>O232*H232</f>
        <v>0</v>
      </c>
      <c r="Q232" s="205">
        <v>0</v>
      </c>
      <c r="R232" s="205">
        <f>Q232*H232</f>
        <v>0</v>
      </c>
      <c r="S232" s="205">
        <v>0</v>
      </c>
      <c r="T232" s="206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07" t="s">
        <v>122</v>
      </c>
      <c r="AT232" s="207" t="s">
        <v>117</v>
      </c>
      <c r="AU232" s="207" t="s">
        <v>8</v>
      </c>
      <c r="AY232" s="18" t="s">
        <v>116</v>
      </c>
      <c r="BE232" s="208">
        <f>IF(N232="základní",J232,0)</f>
        <v>0</v>
      </c>
      <c r="BF232" s="208">
        <f>IF(N232="snížená",J232,0)</f>
        <v>0</v>
      </c>
      <c r="BG232" s="208">
        <f>IF(N232="zákl. přenesená",J232,0)</f>
        <v>0</v>
      </c>
      <c r="BH232" s="208">
        <f>IF(N232="sníž. přenesená",J232,0)</f>
        <v>0</v>
      </c>
      <c r="BI232" s="208">
        <f>IF(N232="nulová",J232,0)</f>
        <v>0</v>
      </c>
      <c r="BJ232" s="18" t="s">
        <v>8</v>
      </c>
      <c r="BK232" s="208">
        <f>ROUND(I232*H232,0)</f>
        <v>0</v>
      </c>
      <c r="BL232" s="18" t="s">
        <v>122</v>
      </c>
      <c r="BM232" s="207" t="s">
        <v>640</v>
      </c>
    </row>
    <row r="233" s="2" customFormat="1">
      <c r="A233" s="39"/>
      <c r="B233" s="40"/>
      <c r="C233" s="41"/>
      <c r="D233" s="209" t="s">
        <v>124</v>
      </c>
      <c r="E233" s="41"/>
      <c r="F233" s="210" t="s">
        <v>641</v>
      </c>
      <c r="G233" s="41"/>
      <c r="H233" s="41"/>
      <c r="I233" s="211"/>
      <c r="J233" s="41"/>
      <c r="K233" s="41"/>
      <c r="L233" s="45"/>
      <c r="M233" s="212"/>
      <c r="N233" s="213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124</v>
      </c>
      <c r="AU233" s="18" t="s">
        <v>8</v>
      </c>
    </row>
    <row r="234" s="2" customFormat="1" ht="16.5" customHeight="1">
      <c r="A234" s="39"/>
      <c r="B234" s="40"/>
      <c r="C234" s="197" t="s">
        <v>326</v>
      </c>
      <c r="D234" s="197" t="s">
        <v>117</v>
      </c>
      <c r="E234" s="198" t="s">
        <v>642</v>
      </c>
      <c r="F234" s="199" t="s">
        <v>643</v>
      </c>
      <c r="G234" s="200" t="s">
        <v>251</v>
      </c>
      <c r="H234" s="201">
        <v>1</v>
      </c>
      <c r="I234" s="202"/>
      <c r="J234" s="201">
        <f>ROUND(I234*H234,0)</f>
        <v>0</v>
      </c>
      <c r="K234" s="199" t="s">
        <v>20</v>
      </c>
      <c r="L234" s="45"/>
      <c r="M234" s="203" t="s">
        <v>20</v>
      </c>
      <c r="N234" s="204" t="s">
        <v>45</v>
      </c>
      <c r="O234" s="85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07" t="s">
        <v>122</v>
      </c>
      <c r="AT234" s="207" t="s">
        <v>117</v>
      </c>
      <c r="AU234" s="207" t="s">
        <v>8</v>
      </c>
      <c r="AY234" s="18" t="s">
        <v>116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8" t="s">
        <v>8</v>
      </c>
      <c r="BK234" s="208">
        <f>ROUND(I234*H234,0)</f>
        <v>0</v>
      </c>
      <c r="BL234" s="18" t="s">
        <v>122</v>
      </c>
      <c r="BM234" s="207" t="s">
        <v>644</v>
      </c>
    </row>
    <row r="235" s="2" customFormat="1">
      <c r="A235" s="39"/>
      <c r="B235" s="40"/>
      <c r="C235" s="41"/>
      <c r="D235" s="209" t="s">
        <v>124</v>
      </c>
      <c r="E235" s="41"/>
      <c r="F235" s="210" t="s">
        <v>645</v>
      </c>
      <c r="G235" s="41"/>
      <c r="H235" s="41"/>
      <c r="I235" s="211"/>
      <c r="J235" s="41"/>
      <c r="K235" s="41"/>
      <c r="L235" s="45"/>
      <c r="M235" s="212"/>
      <c r="N235" s="213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124</v>
      </c>
      <c r="AU235" s="18" t="s">
        <v>8</v>
      </c>
    </row>
    <row r="236" s="2" customFormat="1" ht="16.5" customHeight="1">
      <c r="A236" s="39"/>
      <c r="B236" s="40"/>
      <c r="C236" s="197" t="s">
        <v>330</v>
      </c>
      <c r="D236" s="197" t="s">
        <v>117</v>
      </c>
      <c r="E236" s="198" t="s">
        <v>646</v>
      </c>
      <c r="F236" s="199" t="s">
        <v>647</v>
      </c>
      <c r="G236" s="200" t="s">
        <v>251</v>
      </c>
      <c r="H236" s="201">
        <v>1</v>
      </c>
      <c r="I236" s="202"/>
      <c r="J236" s="201">
        <f>ROUND(I236*H236,0)</f>
        <v>0</v>
      </c>
      <c r="K236" s="199" t="s">
        <v>20</v>
      </c>
      <c r="L236" s="45"/>
      <c r="M236" s="203" t="s">
        <v>20</v>
      </c>
      <c r="N236" s="204" t="s">
        <v>45</v>
      </c>
      <c r="O236" s="85"/>
      <c r="P236" s="205">
        <f>O236*H236</f>
        <v>0</v>
      </c>
      <c r="Q236" s="205">
        <v>0</v>
      </c>
      <c r="R236" s="205">
        <f>Q236*H236</f>
        <v>0</v>
      </c>
      <c r="S236" s="205">
        <v>0</v>
      </c>
      <c r="T236" s="206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07" t="s">
        <v>122</v>
      </c>
      <c r="AT236" s="207" t="s">
        <v>117</v>
      </c>
      <c r="AU236" s="207" t="s">
        <v>8</v>
      </c>
      <c r="AY236" s="18" t="s">
        <v>116</v>
      </c>
      <c r="BE236" s="208">
        <f>IF(N236="základní",J236,0)</f>
        <v>0</v>
      </c>
      <c r="BF236" s="208">
        <f>IF(N236="snížená",J236,0)</f>
        <v>0</v>
      </c>
      <c r="BG236" s="208">
        <f>IF(N236="zákl. přenesená",J236,0)</f>
        <v>0</v>
      </c>
      <c r="BH236" s="208">
        <f>IF(N236="sníž. přenesená",J236,0)</f>
        <v>0</v>
      </c>
      <c r="BI236" s="208">
        <f>IF(N236="nulová",J236,0)</f>
        <v>0</v>
      </c>
      <c r="BJ236" s="18" t="s">
        <v>8</v>
      </c>
      <c r="BK236" s="208">
        <f>ROUND(I236*H236,0)</f>
        <v>0</v>
      </c>
      <c r="BL236" s="18" t="s">
        <v>122</v>
      </c>
      <c r="BM236" s="207" t="s">
        <v>648</v>
      </c>
    </row>
    <row r="237" s="2" customFormat="1">
      <c r="A237" s="39"/>
      <c r="B237" s="40"/>
      <c r="C237" s="41"/>
      <c r="D237" s="209" t="s">
        <v>124</v>
      </c>
      <c r="E237" s="41"/>
      <c r="F237" s="210" t="s">
        <v>649</v>
      </c>
      <c r="G237" s="41"/>
      <c r="H237" s="41"/>
      <c r="I237" s="211"/>
      <c r="J237" s="41"/>
      <c r="K237" s="41"/>
      <c r="L237" s="45"/>
      <c r="M237" s="212"/>
      <c r="N237" s="213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124</v>
      </c>
      <c r="AU237" s="18" t="s">
        <v>8</v>
      </c>
    </row>
    <row r="238" s="2" customFormat="1" ht="16.5" customHeight="1">
      <c r="A238" s="39"/>
      <c r="B238" s="40"/>
      <c r="C238" s="197" t="s">
        <v>334</v>
      </c>
      <c r="D238" s="197" t="s">
        <v>117</v>
      </c>
      <c r="E238" s="198" t="s">
        <v>650</v>
      </c>
      <c r="F238" s="199" t="s">
        <v>651</v>
      </c>
      <c r="G238" s="200" t="s">
        <v>251</v>
      </c>
      <c r="H238" s="201">
        <v>1</v>
      </c>
      <c r="I238" s="202"/>
      <c r="J238" s="201">
        <f>ROUND(I238*H238,0)</f>
        <v>0</v>
      </c>
      <c r="K238" s="199" t="s">
        <v>20</v>
      </c>
      <c r="L238" s="45"/>
      <c r="M238" s="203" t="s">
        <v>20</v>
      </c>
      <c r="N238" s="204" t="s">
        <v>45</v>
      </c>
      <c r="O238" s="85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07" t="s">
        <v>122</v>
      </c>
      <c r="AT238" s="207" t="s">
        <v>117</v>
      </c>
      <c r="AU238" s="207" t="s">
        <v>8</v>
      </c>
      <c r="AY238" s="18" t="s">
        <v>116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8" t="s">
        <v>8</v>
      </c>
      <c r="BK238" s="208">
        <f>ROUND(I238*H238,0)</f>
        <v>0</v>
      </c>
      <c r="BL238" s="18" t="s">
        <v>122</v>
      </c>
      <c r="BM238" s="207" t="s">
        <v>652</v>
      </c>
    </row>
    <row r="239" s="2" customFormat="1">
      <c r="A239" s="39"/>
      <c r="B239" s="40"/>
      <c r="C239" s="41"/>
      <c r="D239" s="209" t="s">
        <v>124</v>
      </c>
      <c r="E239" s="41"/>
      <c r="F239" s="210" t="s">
        <v>651</v>
      </c>
      <c r="G239" s="41"/>
      <c r="H239" s="41"/>
      <c r="I239" s="211"/>
      <c r="J239" s="41"/>
      <c r="K239" s="41"/>
      <c r="L239" s="45"/>
      <c r="M239" s="212"/>
      <c r="N239" s="213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124</v>
      </c>
      <c r="AU239" s="18" t="s">
        <v>8</v>
      </c>
    </row>
    <row r="240" s="2" customFormat="1" ht="16.5" customHeight="1">
      <c r="A240" s="39"/>
      <c r="B240" s="40"/>
      <c r="C240" s="197" t="s">
        <v>339</v>
      </c>
      <c r="D240" s="197" t="s">
        <v>117</v>
      </c>
      <c r="E240" s="198" t="s">
        <v>653</v>
      </c>
      <c r="F240" s="199" t="s">
        <v>654</v>
      </c>
      <c r="G240" s="200" t="s">
        <v>251</v>
      </c>
      <c r="H240" s="201">
        <v>2</v>
      </c>
      <c r="I240" s="202"/>
      <c r="J240" s="201">
        <f>ROUND(I240*H240,0)</f>
        <v>0</v>
      </c>
      <c r="K240" s="199" t="s">
        <v>20</v>
      </c>
      <c r="L240" s="45"/>
      <c r="M240" s="203" t="s">
        <v>20</v>
      </c>
      <c r="N240" s="204" t="s">
        <v>45</v>
      </c>
      <c r="O240" s="85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07" t="s">
        <v>122</v>
      </c>
      <c r="AT240" s="207" t="s">
        <v>117</v>
      </c>
      <c r="AU240" s="207" t="s">
        <v>8</v>
      </c>
      <c r="AY240" s="18" t="s">
        <v>116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8" t="s">
        <v>8</v>
      </c>
      <c r="BK240" s="208">
        <f>ROUND(I240*H240,0)</f>
        <v>0</v>
      </c>
      <c r="BL240" s="18" t="s">
        <v>122</v>
      </c>
      <c r="BM240" s="207" t="s">
        <v>655</v>
      </c>
    </row>
    <row r="241" s="2" customFormat="1">
      <c r="A241" s="39"/>
      <c r="B241" s="40"/>
      <c r="C241" s="41"/>
      <c r="D241" s="209" t="s">
        <v>124</v>
      </c>
      <c r="E241" s="41"/>
      <c r="F241" s="210" t="s">
        <v>656</v>
      </c>
      <c r="G241" s="41"/>
      <c r="H241" s="41"/>
      <c r="I241" s="211"/>
      <c r="J241" s="41"/>
      <c r="K241" s="41"/>
      <c r="L241" s="45"/>
      <c r="M241" s="212"/>
      <c r="N241" s="213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124</v>
      </c>
      <c r="AU241" s="18" t="s">
        <v>8</v>
      </c>
    </row>
    <row r="242" s="2" customFormat="1" ht="16.5" customHeight="1">
      <c r="A242" s="39"/>
      <c r="B242" s="40"/>
      <c r="C242" s="197" t="s">
        <v>432</v>
      </c>
      <c r="D242" s="197" t="s">
        <v>117</v>
      </c>
      <c r="E242" s="198" t="s">
        <v>657</v>
      </c>
      <c r="F242" s="199" t="s">
        <v>658</v>
      </c>
      <c r="G242" s="200" t="s">
        <v>251</v>
      </c>
      <c r="H242" s="201">
        <v>1</v>
      </c>
      <c r="I242" s="202"/>
      <c r="J242" s="201">
        <f>ROUND(I242*H242,0)</f>
        <v>0</v>
      </c>
      <c r="K242" s="199" t="s">
        <v>20</v>
      </c>
      <c r="L242" s="45"/>
      <c r="M242" s="203" t="s">
        <v>20</v>
      </c>
      <c r="N242" s="204" t="s">
        <v>45</v>
      </c>
      <c r="O242" s="85"/>
      <c r="P242" s="205">
        <f>O242*H242</f>
        <v>0</v>
      </c>
      <c r="Q242" s="205">
        <v>0</v>
      </c>
      <c r="R242" s="205">
        <f>Q242*H242</f>
        <v>0</v>
      </c>
      <c r="S242" s="205">
        <v>0</v>
      </c>
      <c r="T242" s="206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07" t="s">
        <v>122</v>
      </c>
      <c r="AT242" s="207" t="s">
        <v>117</v>
      </c>
      <c r="AU242" s="207" t="s">
        <v>8</v>
      </c>
      <c r="AY242" s="18" t="s">
        <v>116</v>
      </c>
      <c r="BE242" s="208">
        <f>IF(N242="základní",J242,0)</f>
        <v>0</v>
      </c>
      <c r="BF242" s="208">
        <f>IF(N242="snížená",J242,0)</f>
        <v>0</v>
      </c>
      <c r="BG242" s="208">
        <f>IF(N242="zákl. přenesená",J242,0)</f>
        <v>0</v>
      </c>
      <c r="BH242" s="208">
        <f>IF(N242="sníž. přenesená",J242,0)</f>
        <v>0</v>
      </c>
      <c r="BI242" s="208">
        <f>IF(N242="nulová",J242,0)</f>
        <v>0</v>
      </c>
      <c r="BJ242" s="18" t="s">
        <v>8</v>
      </c>
      <c r="BK242" s="208">
        <f>ROUND(I242*H242,0)</f>
        <v>0</v>
      </c>
      <c r="BL242" s="18" t="s">
        <v>122</v>
      </c>
      <c r="BM242" s="207" t="s">
        <v>659</v>
      </c>
    </row>
    <row r="243" s="2" customFormat="1">
      <c r="A243" s="39"/>
      <c r="B243" s="40"/>
      <c r="C243" s="41"/>
      <c r="D243" s="209" t="s">
        <v>124</v>
      </c>
      <c r="E243" s="41"/>
      <c r="F243" s="210" t="s">
        <v>660</v>
      </c>
      <c r="G243" s="41"/>
      <c r="H243" s="41"/>
      <c r="I243" s="211"/>
      <c r="J243" s="41"/>
      <c r="K243" s="41"/>
      <c r="L243" s="45"/>
      <c r="M243" s="212"/>
      <c r="N243" s="213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124</v>
      </c>
      <c r="AU243" s="18" t="s">
        <v>8</v>
      </c>
    </row>
    <row r="244" s="2" customFormat="1" ht="16.5" customHeight="1">
      <c r="A244" s="39"/>
      <c r="B244" s="40"/>
      <c r="C244" s="197" t="s">
        <v>440</v>
      </c>
      <c r="D244" s="197" t="s">
        <v>117</v>
      </c>
      <c r="E244" s="198" t="s">
        <v>661</v>
      </c>
      <c r="F244" s="199" t="s">
        <v>662</v>
      </c>
      <c r="G244" s="200" t="s">
        <v>251</v>
      </c>
      <c r="H244" s="201">
        <v>1</v>
      </c>
      <c r="I244" s="202"/>
      <c r="J244" s="201">
        <f>ROUND(I244*H244,0)</f>
        <v>0</v>
      </c>
      <c r="K244" s="199" t="s">
        <v>20</v>
      </c>
      <c r="L244" s="45"/>
      <c r="M244" s="203" t="s">
        <v>20</v>
      </c>
      <c r="N244" s="204" t="s">
        <v>45</v>
      </c>
      <c r="O244" s="85"/>
      <c r="P244" s="205">
        <f>O244*H244</f>
        <v>0</v>
      </c>
      <c r="Q244" s="205">
        <v>0</v>
      </c>
      <c r="R244" s="205">
        <f>Q244*H244</f>
        <v>0</v>
      </c>
      <c r="S244" s="205">
        <v>0</v>
      </c>
      <c r="T244" s="206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07" t="s">
        <v>122</v>
      </c>
      <c r="AT244" s="207" t="s">
        <v>117</v>
      </c>
      <c r="AU244" s="207" t="s">
        <v>8</v>
      </c>
      <c r="AY244" s="18" t="s">
        <v>116</v>
      </c>
      <c r="BE244" s="208">
        <f>IF(N244="základní",J244,0)</f>
        <v>0</v>
      </c>
      <c r="BF244" s="208">
        <f>IF(N244="snížená",J244,0)</f>
        <v>0</v>
      </c>
      <c r="BG244" s="208">
        <f>IF(N244="zákl. přenesená",J244,0)</f>
        <v>0</v>
      </c>
      <c r="BH244" s="208">
        <f>IF(N244="sníž. přenesená",J244,0)</f>
        <v>0</v>
      </c>
      <c r="BI244" s="208">
        <f>IF(N244="nulová",J244,0)</f>
        <v>0</v>
      </c>
      <c r="BJ244" s="18" t="s">
        <v>8</v>
      </c>
      <c r="BK244" s="208">
        <f>ROUND(I244*H244,0)</f>
        <v>0</v>
      </c>
      <c r="BL244" s="18" t="s">
        <v>122</v>
      </c>
      <c r="BM244" s="207" t="s">
        <v>663</v>
      </c>
    </row>
    <row r="245" s="2" customFormat="1">
      <c r="A245" s="39"/>
      <c r="B245" s="40"/>
      <c r="C245" s="41"/>
      <c r="D245" s="209" t="s">
        <v>124</v>
      </c>
      <c r="E245" s="41"/>
      <c r="F245" s="210" t="s">
        <v>664</v>
      </c>
      <c r="G245" s="41"/>
      <c r="H245" s="41"/>
      <c r="I245" s="211"/>
      <c r="J245" s="41"/>
      <c r="K245" s="41"/>
      <c r="L245" s="45"/>
      <c r="M245" s="212"/>
      <c r="N245" s="213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124</v>
      </c>
      <c r="AU245" s="18" t="s">
        <v>8</v>
      </c>
    </row>
    <row r="246" s="2" customFormat="1" ht="16.5" customHeight="1">
      <c r="A246" s="39"/>
      <c r="B246" s="40"/>
      <c r="C246" s="197" t="s">
        <v>665</v>
      </c>
      <c r="D246" s="197" t="s">
        <v>117</v>
      </c>
      <c r="E246" s="198" t="s">
        <v>666</v>
      </c>
      <c r="F246" s="199" t="s">
        <v>667</v>
      </c>
      <c r="G246" s="200" t="s">
        <v>251</v>
      </c>
      <c r="H246" s="201">
        <v>6</v>
      </c>
      <c r="I246" s="202"/>
      <c r="J246" s="201">
        <f>ROUND(I246*H246,0)</f>
        <v>0</v>
      </c>
      <c r="K246" s="199" t="s">
        <v>20</v>
      </c>
      <c r="L246" s="45"/>
      <c r="M246" s="203" t="s">
        <v>20</v>
      </c>
      <c r="N246" s="204" t="s">
        <v>45</v>
      </c>
      <c r="O246" s="85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07" t="s">
        <v>122</v>
      </c>
      <c r="AT246" s="207" t="s">
        <v>117</v>
      </c>
      <c r="AU246" s="207" t="s">
        <v>8</v>
      </c>
      <c r="AY246" s="18" t="s">
        <v>116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8" t="s">
        <v>8</v>
      </c>
      <c r="BK246" s="208">
        <f>ROUND(I246*H246,0)</f>
        <v>0</v>
      </c>
      <c r="BL246" s="18" t="s">
        <v>122</v>
      </c>
      <c r="BM246" s="207" t="s">
        <v>668</v>
      </c>
    </row>
    <row r="247" s="2" customFormat="1">
      <c r="A247" s="39"/>
      <c r="B247" s="40"/>
      <c r="C247" s="41"/>
      <c r="D247" s="209" t="s">
        <v>124</v>
      </c>
      <c r="E247" s="41"/>
      <c r="F247" s="210" t="s">
        <v>669</v>
      </c>
      <c r="G247" s="41"/>
      <c r="H247" s="41"/>
      <c r="I247" s="211"/>
      <c r="J247" s="41"/>
      <c r="K247" s="41"/>
      <c r="L247" s="45"/>
      <c r="M247" s="212"/>
      <c r="N247" s="213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124</v>
      </c>
      <c r="AU247" s="18" t="s">
        <v>8</v>
      </c>
    </row>
    <row r="248" s="2" customFormat="1" ht="16.5" customHeight="1">
      <c r="A248" s="39"/>
      <c r="B248" s="40"/>
      <c r="C248" s="197" t="s">
        <v>670</v>
      </c>
      <c r="D248" s="197" t="s">
        <v>117</v>
      </c>
      <c r="E248" s="198" t="s">
        <v>671</v>
      </c>
      <c r="F248" s="199" t="s">
        <v>672</v>
      </c>
      <c r="G248" s="200" t="s">
        <v>251</v>
      </c>
      <c r="H248" s="201">
        <v>1</v>
      </c>
      <c r="I248" s="202"/>
      <c r="J248" s="201">
        <f>ROUND(I248*H248,0)</f>
        <v>0</v>
      </c>
      <c r="K248" s="199" t="s">
        <v>20</v>
      </c>
      <c r="L248" s="45"/>
      <c r="M248" s="203" t="s">
        <v>20</v>
      </c>
      <c r="N248" s="204" t="s">
        <v>45</v>
      </c>
      <c r="O248" s="85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07" t="s">
        <v>122</v>
      </c>
      <c r="AT248" s="207" t="s">
        <v>117</v>
      </c>
      <c r="AU248" s="207" t="s">
        <v>8</v>
      </c>
      <c r="AY248" s="18" t="s">
        <v>116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8" t="s">
        <v>8</v>
      </c>
      <c r="BK248" s="208">
        <f>ROUND(I248*H248,0)</f>
        <v>0</v>
      </c>
      <c r="BL248" s="18" t="s">
        <v>122</v>
      </c>
      <c r="BM248" s="207" t="s">
        <v>673</v>
      </c>
    </row>
    <row r="249" s="2" customFormat="1">
      <c r="A249" s="39"/>
      <c r="B249" s="40"/>
      <c r="C249" s="41"/>
      <c r="D249" s="209" t="s">
        <v>124</v>
      </c>
      <c r="E249" s="41"/>
      <c r="F249" s="210" t="s">
        <v>674</v>
      </c>
      <c r="G249" s="41"/>
      <c r="H249" s="41"/>
      <c r="I249" s="211"/>
      <c r="J249" s="41"/>
      <c r="K249" s="41"/>
      <c r="L249" s="45"/>
      <c r="M249" s="212"/>
      <c r="N249" s="213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124</v>
      </c>
      <c r="AU249" s="18" t="s">
        <v>8</v>
      </c>
    </row>
    <row r="250" s="2" customFormat="1" ht="16.5" customHeight="1">
      <c r="A250" s="39"/>
      <c r="B250" s="40"/>
      <c r="C250" s="197" t="s">
        <v>675</v>
      </c>
      <c r="D250" s="197" t="s">
        <v>117</v>
      </c>
      <c r="E250" s="198" t="s">
        <v>676</v>
      </c>
      <c r="F250" s="199" t="s">
        <v>677</v>
      </c>
      <c r="G250" s="200" t="s">
        <v>370</v>
      </c>
      <c r="H250" s="201">
        <v>14</v>
      </c>
      <c r="I250" s="202"/>
      <c r="J250" s="201">
        <f>ROUND(I250*H250,0)</f>
        <v>0</v>
      </c>
      <c r="K250" s="199" t="s">
        <v>20</v>
      </c>
      <c r="L250" s="45"/>
      <c r="M250" s="203" t="s">
        <v>20</v>
      </c>
      <c r="N250" s="204" t="s">
        <v>45</v>
      </c>
      <c r="O250" s="85"/>
      <c r="P250" s="205">
        <f>O250*H250</f>
        <v>0</v>
      </c>
      <c r="Q250" s="205">
        <v>0</v>
      </c>
      <c r="R250" s="205">
        <f>Q250*H250</f>
        <v>0</v>
      </c>
      <c r="S250" s="205">
        <v>0</v>
      </c>
      <c r="T250" s="206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07" t="s">
        <v>122</v>
      </c>
      <c r="AT250" s="207" t="s">
        <v>117</v>
      </c>
      <c r="AU250" s="207" t="s">
        <v>8</v>
      </c>
      <c r="AY250" s="18" t="s">
        <v>116</v>
      </c>
      <c r="BE250" s="208">
        <f>IF(N250="základní",J250,0)</f>
        <v>0</v>
      </c>
      <c r="BF250" s="208">
        <f>IF(N250="snížená",J250,0)</f>
        <v>0</v>
      </c>
      <c r="BG250" s="208">
        <f>IF(N250="zákl. přenesená",J250,0)</f>
        <v>0</v>
      </c>
      <c r="BH250" s="208">
        <f>IF(N250="sníž. přenesená",J250,0)</f>
        <v>0</v>
      </c>
      <c r="BI250" s="208">
        <f>IF(N250="nulová",J250,0)</f>
        <v>0</v>
      </c>
      <c r="BJ250" s="18" t="s">
        <v>8</v>
      </c>
      <c r="BK250" s="208">
        <f>ROUND(I250*H250,0)</f>
        <v>0</v>
      </c>
      <c r="BL250" s="18" t="s">
        <v>122</v>
      </c>
      <c r="BM250" s="207" t="s">
        <v>678</v>
      </c>
    </row>
    <row r="251" s="2" customFormat="1">
      <c r="A251" s="39"/>
      <c r="B251" s="40"/>
      <c r="C251" s="41"/>
      <c r="D251" s="209" t="s">
        <v>124</v>
      </c>
      <c r="E251" s="41"/>
      <c r="F251" s="210" t="s">
        <v>677</v>
      </c>
      <c r="G251" s="41"/>
      <c r="H251" s="41"/>
      <c r="I251" s="211"/>
      <c r="J251" s="41"/>
      <c r="K251" s="41"/>
      <c r="L251" s="45"/>
      <c r="M251" s="212"/>
      <c r="N251" s="213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124</v>
      </c>
      <c r="AU251" s="18" t="s">
        <v>8</v>
      </c>
    </row>
    <row r="252" s="2" customFormat="1" ht="16.5" customHeight="1">
      <c r="A252" s="39"/>
      <c r="B252" s="40"/>
      <c r="C252" s="197" t="s">
        <v>679</v>
      </c>
      <c r="D252" s="197" t="s">
        <v>117</v>
      </c>
      <c r="E252" s="198" t="s">
        <v>680</v>
      </c>
      <c r="F252" s="199" t="s">
        <v>681</v>
      </c>
      <c r="G252" s="200" t="s">
        <v>370</v>
      </c>
      <c r="H252" s="201">
        <v>1</v>
      </c>
      <c r="I252" s="202"/>
      <c r="J252" s="201">
        <f>ROUND(I252*H252,0)</f>
        <v>0</v>
      </c>
      <c r="K252" s="199" t="s">
        <v>20</v>
      </c>
      <c r="L252" s="45"/>
      <c r="M252" s="203" t="s">
        <v>20</v>
      </c>
      <c r="N252" s="204" t="s">
        <v>45</v>
      </c>
      <c r="O252" s="85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07" t="s">
        <v>122</v>
      </c>
      <c r="AT252" s="207" t="s">
        <v>117</v>
      </c>
      <c r="AU252" s="207" t="s">
        <v>8</v>
      </c>
      <c r="AY252" s="18" t="s">
        <v>116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8" t="s">
        <v>8</v>
      </c>
      <c r="BK252" s="208">
        <f>ROUND(I252*H252,0)</f>
        <v>0</v>
      </c>
      <c r="BL252" s="18" t="s">
        <v>122</v>
      </c>
      <c r="BM252" s="207" t="s">
        <v>682</v>
      </c>
    </row>
    <row r="253" s="2" customFormat="1">
      <c r="A253" s="39"/>
      <c r="B253" s="40"/>
      <c r="C253" s="41"/>
      <c r="D253" s="209" t="s">
        <v>124</v>
      </c>
      <c r="E253" s="41"/>
      <c r="F253" s="210" t="s">
        <v>681</v>
      </c>
      <c r="G253" s="41"/>
      <c r="H253" s="41"/>
      <c r="I253" s="211"/>
      <c r="J253" s="41"/>
      <c r="K253" s="41"/>
      <c r="L253" s="45"/>
      <c r="M253" s="212"/>
      <c r="N253" s="213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124</v>
      </c>
      <c r="AU253" s="18" t="s">
        <v>8</v>
      </c>
    </row>
    <row r="254" s="2" customFormat="1" ht="16.5" customHeight="1">
      <c r="A254" s="39"/>
      <c r="B254" s="40"/>
      <c r="C254" s="197" t="s">
        <v>683</v>
      </c>
      <c r="D254" s="197" t="s">
        <v>117</v>
      </c>
      <c r="E254" s="198" t="s">
        <v>335</v>
      </c>
      <c r="F254" s="199" t="s">
        <v>684</v>
      </c>
      <c r="G254" s="200" t="s">
        <v>238</v>
      </c>
      <c r="H254" s="201">
        <v>155</v>
      </c>
      <c r="I254" s="202"/>
      <c r="J254" s="201">
        <f>ROUND(I254*H254,0)</f>
        <v>0</v>
      </c>
      <c r="K254" s="199" t="s">
        <v>20</v>
      </c>
      <c r="L254" s="45"/>
      <c r="M254" s="203" t="s">
        <v>20</v>
      </c>
      <c r="N254" s="204" t="s">
        <v>45</v>
      </c>
      <c r="O254" s="85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07" t="s">
        <v>122</v>
      </c>
      <c r="AT254" s="207" t="s">
        <v>117</v>
      </c>
      <c r="AU254" s="207" t="s">
        <v>8</v>
      </c>
      <c r="AY254" s="18" t="s">
        <v>116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8" t="s">
        <v>8</v>
      </c>
      <c r="BK254" s="208">
        <f>ROUND(I254*H254,0)</f>
        <v>0</v>
      </c>
      <c r="BL254" s="18" t="s">
        <v>122</v>
      </c>
      <c r="BM254" s="207" t="s">
        <v>685</v>
      </c>
    </row>
    <row r="255" s="2" customFormat="1">
      <c r="A255" s="39"/>
      <c r="B255" s="40"/>
      <c r="C255" s="41"/>
      <c r="D255" s="209" t="s">
        <v>124</v>
      </c>
      <c r="E255" s="41"/>
      <c r="F255" s="210" t="s">
        <v>684</v>
      </c>
      <c r="G255" s="41"/>
      <c r="H255" s="41"/>
      <c r="I255" s="211"/>
      <c r="J255" s="41"/>
      <c r="K255" s="41"/>
      <c r="L255" s="45"/>
      <c r="M255" s="212"/>
      <c r="N255" s="213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124</v>
      </c>
      <c r="AU255" s="18" t="s">
        <v>8</v>
      </c>
    </row>
    <row r="256" s="2" customFormat="1" ht="16.5" customHeight="1">
      <c r="A256" s="39"/>
      <c r="B256" s="40"/>
      <c r="C256" s="197" t="s">
        <v>686</v>
      </c>
      <c r="D256" s="197" t="s">
        <v>117</v>
      </c>
      <c r="E256" s="198" t="s">
        <v>687</v>
      </c>
      <c r="F256" s="199" t="s">
        <v>688</v>
      </c>
      <c r="G256" s="200" t="s">
        <v>238</v>
      </c>
      <c r="H256" s="201">
        <v>150</v>
      </c>
      <c r="I256" s="202"/>
      <c r="J256" s="201">
        <f>ROUND(I256*H256,0)</f>
        <v>0</v>
      </c>
      <c r="K256" s="199" t="s">
        <v>20</v>
      </c>
      <c r="L256" s="45"/>
      <c r="M256" s="203" t="s">
        <v>20</v>
      </c>
      <c r="N256" s="204" t="s">
        <v>45</v>
      </c>
      <c r="O256" s="85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07" t="s">
        <v>122</v>
      </c>
      <c r="AT256" s="207" t="s">
        <v>117</v>
      </c>
      <c r="AU256" s="207" t="s">
        <v>8</v>
      </c>
      <c r="AY256" s="18" t="s">
        <v>116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8" t="s">
        <v>8</v>
      </c>
      <c r="BK256" s="208">
        <f>ROUND(I256*H256,0)</f>
        <v>0</v>
      </c>
      <c r="BL256" s="18" t="s">
        <v>122</v>
      </c>
      <c r="BM256" s="207" t="s">
        <v>689</v>
      </c>
    </row>
    <row r="257" s="2" customFormat="1">
      <c r="A257" s="39"/>
      <c r="B257" s="40"/>
      <c r="C257" s="41"/>
      <c r="D257" s="209" t="s">
        <v>124</v>
      </c>
      <c r="E257" s="41"/>
      <c r="F257" s="210" t="s">
        <v>688</v>
      </c>
      <c r="G257" s="41"/>
      <c r="H257" s="41"/>
      <c r="I257" s="211"/>
      <c r="J257" s="41"/>
      <c r="K257" s="41"/>
      <c r="L257" s="45"/>
      <c r="M257" s="212"/>
      <c r="N257" s="213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124</v>
      </c>
      <c r="AU257" s="18" t="s">
        <v>8</v>
      </c>
    </row>
    <row r="258" s="2" customFormat="1" ht="16.5" customHeight="1">
      <c r="A258" s="39"/>
      <c r="B258" s="40"/>
      <c r="C258" s="197" t="s">
        <v>690</v>
      </c>
      <c r="D258" s="197" t="s">
        <v>117</v>
      </c>
      <c r="E258" s="198" t="s">
        <v>691</v>
      </c>
      <c r="F258" s="199" t="s">
        <v>692</v>
      </c>
      <c r="G258" s="200" t="s">
        <v>251</v>
      </c>
      <c r="H258" s="201">
        <v>7</v>
      </c>
      <c r="I258" s="202"/>
      <c r="J258" s="201">
        <f>ROUND(I258*H258,0)</f>
        <v>0</v>
      </c>
      <c r="K258" s="199" t="s">
        <v>20</v>
      </c>
      <c r="L258" s="45"/>
      <c r="M258" s="203" t="s">
        <v>20</v>
      </c>
      <c r="N258" s="204" t="s">
        <v>45</v>
      </c>
      <c r="O258" s="85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07" t="s">
        <v>122</v>
      </c>
      <c r="AT258" s="207" t="s">
        <v>117</v>
      </c>
      <c r="AU258" s="207" t="s">
        <v>8</v>
      </c>
      <c r="AY258" s="18" t="s">
        <v>116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8" t="s">
        <v>8</v>
      </c>
      <c r="BK258" s="208">
        <f>ROUND(I258*H258,0)</f>
        <v>0</v>
      </c>
      <c r="BL258" s="18" t="s">
        <v>122</v>
      </c>
      <c r="BM258" s="207" t="s">
        <v>693</v>
      </c>
    </row>
    <row r="259" s="2" customFormat="1">
      <c r="A259" s="39"/>
      <c r="B259" s="40"/>
      <c r="C259" s="41"/>
      <c r="D259" s="209" t="s">
        <v>124</v>
      </c>
      <c r="E259" s="41"/>
      <c r="F259" s="210" t="s">
        <v>692</v>
      </c>
      <c r="G259" s="41"/>
      <c r="H259" s="41"/>
      <c r="I259" s="211"/>
      <c r="J259" s="41"/>
      <c r="K259" s="41"/>
      <c r="L259" s="45"/>
      <c r="M259" s="212"/>
      <c r="N259" s="213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124</v>
      </c>
      <c r="AU259" s="18" t="s">
        <v>8</v>
      </c>
    </row>
    <row r="260" s="2" customFormat="1" ht="16.5" customHeight="1">
      <c r="A260" s="39"/>
      <c r="B260" s="40"/>
      <c r="C260" s="197" t="s">
        <v>694</v>
      </c>
      <c r="D260" s="197" t="s">
        <v>117</v>
      </c>
      <c r="E260" s="198" t="s">
        <v>695</v>
      </c>
      <c r="F260" s="199" t="s">
        <v>696</v>
      </c>
      <c r="G260" s="200" t="s">
        <v>238</v>
      </c>
      <c r="H260" s="201">
        <v>1</v>
      </c>
      <c r="I260" s="202"/>
      <c r="J260" s="201">
        <f>ROUND(I260*H260,0)</f>
        <v>0</v>
      </c>
      <c r="K260" s="199" t="s">
        <v>121</v>
      </c>
      <c r="L260" s="45"/>
      <c r="M260" s="203" t="s">
        <v>20</v>
      </c>
      <c r="N260" s="204" t="s">
        <v>45</v>
      </c>
      <c r="O260" s="85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07" t="s">
        <v>122</v>
      </c>
      <c r="AT260" s="207" t="s">
        <v>117</v>
      </c>
      <c r="AU260" s="207" t="s">
        <v>8</v>
      </c>
      <c r="AY260" s="18" t="s">
        <v>116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8" t="s">
        <v>8</v>
      </c>
      <c r="BK260" s="208">
        <f>ROUND(I260*H260,0)</f>
        <v>0</v>
      </c>
      <c r="BL260" s="18" t="s">
        <v>122</v>
      </c>
      <c r="BM260" s="207" t="s">
        <v>697</v>
      </c>
    </row>
    <row r="261" s="2" customFormat="1">
      <c r="A261" s="39"/>
      <c r="B261" s="40"/>
      <c r="C261" s="41"/>
      <c r="D261" s="209" t="s">
        <v>124</v>
      </c>
      <c r="E261" s="41"/>
      <c r="F261" s="210" t="s">
        <v>698</v>
      </c>
      <c r="G261" s="41"/>
      <c r="H261" s="41"/>
      <c r="I261" s="211"/>
      <c r="J261" s="41"/>
      <c r="K261" s="41"/>
      <c r="L261" s="45"/>
      <c r="M261" s="212"/>
      <c r="N261" s="213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124</v>
      </c>
      <c r="AU261" s="18" t="s">
        <v>8</v>
      </c>
    </row>
    <row r="262" s="2" customFormat="1">
      <c r="A262" s="39"/>
      <c r="B262" s="40"/>
      <c r="C262" s="41"/>
      <c r="D262" s="214" t="s">
        <v>126</v>
      </c>
      <c r="E262" s="41"/>
      <c r="F262" s="215" t="s">
        <v>699</v>
      </c>
      <c r="G262" s="41"/>
      <c r="H262" s="41"/>
      <c r="I262" s="211"/>
      <c r="J262" s="41"/>
      <c r="K262" s="41"/>
      <c r="L262" s="45"/>
      <c r="M262" s="212"/>
      <c r="N262" s="213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126</v>
      </c>
      <c r="AU262" s="18" t="s">
        <v>8</v>
      </c>
    </row>
    <row r="263" s="2" customFormat="1" ht="16.5" customHeight="1">
      <c r="A263" s="39"/>
      <c r="B263" s="40"/>
      <c r="C263" s="197" t="s">
        <v>385</v>
      </c>
      <c r="D263" s="197" t="s">
        <v>117</v>
      </c>
      <c r="E263" s="198" t="s">
        <v>700</v>
      </c>
      <c r="F263" s="199" t="s">
        <v>701</v>
      </c>
      <c r="G263" s="200" t="s">
        <v>370</v>
      </c>
      <c r="H263" s="201">
        <v>7</v>
      </c>
      <c r="I263" s="202"/>
      <c r="J263" s="201">
        <f>ROUND(I263*H263,0)</f>
        <v>0</v>
      </c>
      <c r="K263" s="199" t="s">
        <v>121</v>
      </c>
      <c r="L263" s="45"/>
      <c r="M263" s="203" t="s">
        <v>20</v>
      </c>
      <c r="N263" s="204" t="s">
        <v>45</v>
      </c>
      <c r="O263" s="85"/>
      <c r="P263" s="205">
        <f>O263*H263</f>
        <v>0</v>
      </c>
      <c r="Q263" s="205">
        <v>0.00167</v>
      </c>
      <c r="R263" s="205">
        <f>Q263*H263</f>
        <v>0.011690000000000001</v>
      </c>
      <c r="S263" s="205">
        <v>0.010670000000000001</v>
      </c>
      <c r="T263" s="206">
        <f>S263*H263</f>
        <v>0.074690000000000006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07" t="s">
        <v>122</v>
      </c>
      <c r="AT263" s="207" t="s">
        <v>117</v>
      </c>
      <c r="AU263" s="207" t="s">
        <v>8</v>
      </c>
      <c r="AY263" s="18" t="s">
        <v>116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8" t="s">
        <v>8</v>
      </c>
      <c r="BK263" s="208">
        <f>ROUND(I263*H263,0)</f>
        <v>0</v>
      </c>
      <c r="BL263" s="18" t="s">
        <v>122</v>
      </c>
      <c r="BM263" s="207" t="s">
        <v>702</v>
      </c>
    </row>
    <row r="264" s="2" customFormat="1">
      <c r="A264" s="39"/>
      <c r="B264" s="40"/>
      <c r="C264" s="41"/>
      <c r="D264" s="209" t="s">
        <v>124</v>
      </c>
      <c r="E264" s="41"/>
      <c r="F264" s="210" t="s">
        <v>703</v>
      </c>
      <c r="G264" s="41"/>
      <c r="H264" s="41"/>
      <c r="I264" s="211"/>
      <c r="J264" s="41"/>
      <c r="K264" s="41"/>
      <c r="L264" s="45"/>
      <c r="M264" s="212"/>
      <c r="N264" s="213"/>
      <c r="O264" s="85"/>
      <c r="P264" s="85"/>
      <c r="Q264" s="85"/>
      <c r="R264" s="85"/>
      <c r="S264" s="85"/>
      <c r="T264" s="86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124</v>
      </c>
      <c r="AU264" s="18" t="s">
        <v>8</v>
      </c>
    </row>
    <row r="265" s="2" customFormat="1">
      <c r="A265" s="39"/>
      <c r="B265" s="40"/>
      <c r="C265" s="41"/>
      <c r="D265" s="214" t="s">
        <v>126</v>
      </c>
      <c r="E265" s="41"/>
      <c r="F265" s="215" t="s">
        <v>704</v>
      </c>
      <c r="G265" s="41"/>
      <c r="H265" s="41"/>
      <c r="I265" s="211"/>
      <c r="J265" s="41"/>
      <c r="K265" s="41"/>
      <c r="L265" s="45"/>
      <c r="M265" s="212"/>
      <c r="N265" s="213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126</v>
      </c>
      <c r="AU265" s="18" t="s">
        <v>8</v>
      </c>
    </row>
    <row r="266" s="13" customFormat="1">
      <c r="A266" s="13"/>
      <c r="B266" s="226"/>
      <c r="C266" s="227"/>
      <c r="D266" s="209" t="s">
        <v>128</v>
      </c>
      <c r="E266" s="228" t="s">
        <v>20</v>
      </c>
      <c r="F266" s="229" t="s">
        <v>705</v>
      </c>
      <c r="G266" s="227"/>
      <c r="H266" s="230">
        <v>7</v>
      </c>
      <c r="I266" s="231"/>
      <c r="J266" s="227"/>
      <c r="K266" s="227"/>
      <c r="L266" s="232"/>
      <c r="M266" s="233"/>
      <c r="N266" s="234"/>
      <c r="O266" s="234"/>
      <c r="P266" s="234"/>
      <c r="Q266" s="234"/>
      <c r="R266" s="234"/>
      <c r="S266" s="234"/>
      <c r="T266" s="23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6" t="s">
        <v>128</v>
      </c>
      <c r="AU266" s="236" t="s">
        <v>8</v>
      </c>
      <c r="AV266" s="13" t="s">
        <v>83</v>
      </c>
      <c r="AW266" s="13" t="s">
        <v>34</v>
      </c>
      <c r="AX266" s="13" t="s">
        <v>8</v>
      </c>
      <c r="AY266" s="236" t="s">
        <v>116</v>
      </c>
    </row>
    <row r="267" s="2" customFormat="1" ht="16.5" customHeight="1">
      <c r="A267" s="39"/>
      <c r="B267" s="40"/>
      <c r="C267" s="197" t="s">
        <v>706</v>
      </c>
      <c r="D267" s="197" t="s">
        <v>117</v>
      </c>
      <c r="E267" s="198" t="s">
        <v>707</v>
      </c>
      <c r="F267" s="199" t="s">
        <v>708</v>
      </c>
      <c r="G267" s="200" t="s">
        <v>370</v>
      </c>
      <c r="H267" s="201">
        <v>1</v>
      </c>
      <c r="I267" s="202"/>
      <c r="J267" s="201">
        <f>ROUND(I267*H267,0)</f>
        <v>0</v>
      </c>
      <c r="K267" s="199" t="s">
        <v>121</v>
      </c>
      <c r="L267" s="45"/>
      <c r="M267" s="203" t="s">
        <v>20</v>
      </c>
      <c r="N267" s="204" t="s">
        <v>45</v>
      </c>
      <c r="O267" s="85"/>
      <c r="P267" s="205">
        <f>O267*H267</f>
        <v>0</v>
      </c>
      <c r="Q267" s="205">
        <v>0.00167</v>
      </c>
      <c r="R267" s="205">
        <f>Q267*H267</f>
        <v>0.00167</v>
      </c>
      <c r="S267" s="205">
        <v>0.013769999999999999</v>
      </c>
      <c r="T267" s="206">
        <f>S267*H267</f>
        <v>0.013769999999999999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07" t="s">
        <v>122</v>
      </c>
      <c r="AT267" s="207" t="s">
        <v>117</v>
      </c>
      <c r="AU267" s="207" t="s">
        <v>8</v>
      </c>
      <c r="AY267" s="18" t="s">
        <v>116</v>
      </c>
      <c r="BE267" s="208">
        <f>IF(N267="základní",J267,0)</f>
        <v>0</v>
      </c>
      <c r="BF267" s="208">
        <f>IF(N267="snížená",J267,0)</f>
        <v>0</v>
      </c>
      <c r="BG267" s="208">
        <f>IF(N267="zákl. přenesená",J267,0)</f>
        <v>0</v>
      </c>
      <c r="BH267" s="208">
        <f>IF(N267="sníž. přenesená",J267,0)</f>
        <v>0</v>
      </c>
      <c r="BI267" s="208">
        <f>IF(N267="nulová",J267,0)</f>
        <v>0</v>
      </c>
      <c r="BJ267" s="18" t="s">
        <v>8</v>
      </c>
      <c r="BK267" s="208">
        <f>ROUND(I267*H267,0)</f>
        <v>0</v>
      </c>
      <c r="BL267" s="18" t="s">
        <v>122</v>
      </c>
      <c r="BM267" s="207" t="s">
        <v>709</v>
      </c>
    </row>
    <row r="268" s="2" customFormat="1">
      <c r="A268" s="39"/>
      <c r="B268" s="40"/>
      <c r="C268" s="41"/>
      <c r="D268" s="209" t="s">
        <v>124</v>
      </c>
      <c r="E268" s="41"/>
      <c r="F268" s="210" t="s">
        <v>710</v>
      </c>
      <c r="G268" s="41"/>
      <c r="H268" s="41"/>
      <c r="I268" s="211"/>
      <c r="J268" s="41"/>
      <c r="K268" s="41"/>
      <c r="L268" s="45"/>
      <c r="M268" s="212"/>
      <c r="N268" s="213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124</v>
      </c>
      <c r="AU268" s="18" t="s">
        <v>8</v>
      </c>
    </row>
    <row r="269" s="2" customFormat="1">
      <c r="A269" s="39"/>
      <c r="B269" s="40"/>
      <c r="C269" s="41"/>
      <c r="D269" s="214" t="s">
        <v>126</v>
      </c>
      <c r="E269" s="41"/>
      <c r="F269" s="215" t="s">
        <v>711</v>
      </c>
      <c r="G269" s="41"/>
      <c r="H269" s="41"/>
      <c r="I269" s="211"/>
      <c r="J269" s="41"/>
      <c r="K269" s="41"/>
      <c r="L269" s="45"/>
      <c r="M269" s="212"/>
      <c r="N269" s="213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126</v>
      </c>
      <c r="AU269" s="18" t="s">
        <v>8</v>
      </c>
    </row>
    <row r="270" s="13" customFormat="1">
      <c r="A270" s="13"/>
      <c r="B270" s="226"/>
      <c r="C270" s="227"/>
      <c r="D270" s="209" t="s">
        <v>128</v>
      </c>
      <c r="E270" s="228" t="s">
        <v>20</v>
      </c>
      <c r="F270" s="229" t="s">
        <v>712</v>
      </c>
      <c r="G270" s="227"/>
      <c r="H270" s="230">
        <v>1</v>
      </c>
      <c r="I270" s="231"/>
      <c r="J270" s="227"/>
      <c r="K270" s="227"/>
      <c r="L270" s="232"/>
      <c r="M270" s="233"/>
      <c r="N270" s="234"/>
      <c r="O270" s="234"/>
      <c r="P270" s="234"/>
      <c r="Q270" s="234"/>
      <c r="R270" s="234"/>
      <c r="S270" s="234"/>
      <c r="T270" s="23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6" t="s">
        <v>128</v>
      </c>
      <c r="AU270" s="236" t="s">
        <v>8</v>
      </c>
      <c r="AV270" s="13" t="s">
        <v>83</v>
      </c>
      <c r="AW270" s="13" t="s">
        <v>34</v>
      </c>
      <c r="AX270" s="13" t="s">
        <v>8</v>
      </c>
      <c r="AY270" s="236" t="s">
        <v>116</v>
      </c>
    </row>
    <row r="271" s="2" customFormat="1" ht="16.5" customHeight="1">
      <c r="A271" s="39"/>
      <c r="B271" s="40"/>
      <c r="C271" s="197" t="s">
        <v>713</v>
      </c>
      <c r="D271" s="197" t="s">
        <v>117</v>
      </c>
      <c r="E271" s="198" t="s">
        <v>714</v>
      </c>
      <c r="F271" s="199" t="s">
        <v>715</v>
      </c>
      <c r="G271" s="200" t="s">
        <v>370</v>
      </c>
      <c r="H271" s="201">
        <v>14</v>
      </c>
      <c r="I271" s="202"/>
      <c r="J271" s="201">
        <f>ROUND(I271*H271,0)</f>
        <v>0</v>
      </c>
      <c r="K271" s="199" t="s">
        <v>121</v>
      </c>
      <c r="L271" s="45"/>
      <c r="M271" s="203" t="s">
        <v>20</v>
      </c>
      <c r="N271" s="204" t="s">
        <v>45</v>
      </c>
      <c r="O271" s="85"/>
      <c r="P271" s="205">
        <f>O271*H271</f>
        <v>0</v>
      </c>
      <c r="Q271" s="205">
        <v>0.00296</v>
      </c>
      <c r="R271" s="205">
        <f>Q271*H271</f>
        <v>0.041439999999999998</v>
      </c>
      <c r="S271" s="205">
        <v>0.02656</v>
      </c>
      <c r="T271" s="206">
        <f>S271*H271</f>
        <v>0.37184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07" t="s">
        <v>122</v>
      </c>
      <c r="AT271" s="207" t="s">
        <v>117</v>
      </c>
      <c r="AU271" s="207" t="s">
        <v>8</v>
      </c>
      <c r="AY271" s="18" t="s">
        <v>116</v>
      </c>
      <c r="BE271" s="208">
        <f>IF(N271="základní",J271,0)</f>
        <v>0</v>
      </c>
      <c r="BF271" s="208">
        <f>IF(N271="snížená",J271,0)</f>
        <v>0</v>
      </c>
      <c r="BG271" s="208">
        <f>IF(N271="zákl. přenesená",J271,0)</f>
        <v>0</v>
      </c>
      <c r="BH271" s="208">
        <f>IF(N271="sníž. přenesená",J271,0)</f>
        <v>0</v>
      </c>
      <c r="BI271" s="208">
        <f>IF(N271="nulová",J271,0)</f>
        <v>0</v>
      </c>
      <c r="BJ271" s="18" t="s">
        <v>8</v>
      </c>
      <c r="BK271" s="208">
        <f>ROUND(I271*H271,0)</f>
        <v>0</v>
      </c>
      <c r="BL271" s="18" t="s">
        <v>122</v>
      </c>
      <c r="BM271" s="207" t="s">
        <v>716</v>
      </c>
    </row>
    <row r="272" s="2" customFormat="1">
      <c r="A272" s="39"/>
      <c r="B272" s="40"/>
      <c r="C272" s="41"/>
      <c r="D272" s="209" t="s">
        <v>124</v>
      </c>
      <c r="E272" s="41"/>
      <c r="F272" s="210" t="s">
        <v>717</v>
      </c>
      <c r="G272" s="41"/>
      <c r="H272" s="41"/>
      <c r="I272" s="211"/>
      <c r="J272" s="41"/>
      <c r="K272" s="41"/>
      <c r="L272" s="45"/>
      <c r="M272" s="212"/>
      <c r="N272" s="213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124</v>
      </c>
      <c r="AU272" s="18" t="s">
        <v>8</v>
      </c>
    </row>
    <row r="273" s="2" customFormat="1">
      <c r="A273" s="39"/>
      <c r="B273" s="40"/>
      <c r="C273" s="41"/>
      <c r="D273" s="214" t="s">
        <v>126</v>
      </c>
      <c r="E273" s="41"/>
      <c r="F273" s="215" t="s">
        <v>718</v>
      </c>
      <c r="G273" s="41"/>
      <c r="H273" s="41"/>
      <c r="I273" s="211"/>
      <c r="J273" s="41"/>
      <c r="K273" s="41"/>
      <c r="L273" s="45"/>
      <c r="M273" s="212"/>
      <c r="N273" s="213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126</v>
      </c>
      <c r="AU273" s="18" t="s">
        <v>8</v>
      </c>
    </row>
    <row r="274" s="13" customFormat="1">
      <c r="A274" s="13"/>
      <c r="B274" s="226"/>
      <c r="C274" s="227"/>
      <c r="D274" s="209" t="s">
        <v>128</v>
      </c>
      <c r="E274" s="228" t="s">
        <v>20</v>
      </c>
      <c r="F274" s="229" t="s">
        <v>719</v>
      </c>
      <c r="G274" s="227"/>
      <c r="H274" s="230">
        <v>14</v>
      </c>
      <c r="I274" s="231"/>
      <c r="J274" s="227"/>
      <c r="K274" s="227"/>
      <c r="L274" s="232"/>
      <c r="M274" s="233"/>
      <c r="N274" s="234"/>
      <c r="O274" s="234"/>
      <c r="P274" s="234"/>
      <c r="Q274" s="234"/>
      <c r="R274" s="234"/>
      <c r="S274" s="234"/>
      <c r="T274" s="235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6" t="s">
        <v>128</v>
      </c>
      <c r="AU274" s="236" t="s">
        <v>8</v>
      </c>
      <c r="AV274" s="13" t="s">
        <v>83</v>
      </c>
      <c r="AW274" s="13" t="s">
        <v>34</v>
      </c>
      <c r="AX274" s="13" t="s">
        <v>8</v>
      </c>
      <c r="AY274" s="236" t="s">
        <v>116</v>
      </c>
    </row>
    <row r="275" s="2" customFormat="1" ht="16.5" customHeight="1">
      <c r="A275" s="39"/>
      <c r="B275" s="40"/>
      <c r="C275" s="197" t="s">
        <v>720</v>
      </c>
      <c r="D275" s="197" t="s">
        <v>117</v>
      </c>
      <c r="E275" s="198" t="s">
        <v>721</v>
      </c>
      <c r="F275" s="199" t="s">
        <v>722</v>
      </c>
      <c r="G275" s="200" t="s">
        <v>370</v>
      </c>
      <c r="H275" s="201">
        <v>3</v>
      </c>
      <c r="I275" s="202"/>
      <c r="J275" s="201">
        <f>ROUND(I275*H275,0)</f>
        <v>0</v>
      </c>
      <c r="K275" s="199" t="s">
        <v>121</v>
      </c>
      <c r="L275" s="45"/>
      <c r="M275" s="203" t="s">
        <v>20</v>
      </c>
      <c r="N275" s="204" t="s">
        <v>45</v>
      </c>
      <c r="O275" s="85"/>
      <c r="P275" s="205">
        <f>O275*H275</f>
        <v>0</v>
      </c>
      <c r="Q275" s="205">
        <v>0.0038</v>
      </c>
      <c r="R275" s="205">
        <f>Q275*H275</f>
        <v>0.0114</v>
      </c>
      <c r="S275" s="205">
        <v>0.033700000000000001</v>
      </c>
      <c r="T275" s="206">
        <f>S275*H275</f>
        <v>0.1011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07" t="s">
        <v>122</v>
      </c>
      <c r="AT275" s="207" t="s">
        <v>117</v>
      </c>
      <c r="AU275" s="207" t="s">
        <v>8</v>
      </c>
      <c r="AY275" s="18" t="s">
        <v>116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8" t="s">
        <v>8</v>
      </c>
      <c r="BK275" s="208">
        <f>ROUND(I275*H275,0)</f>
        <v>0</v>
      </c>
      <c r="BL275" s="18" t="s">
        <v>122</v>
      </c>
      <c r="BM275" s="207" t="s">
        <v>723</v>
      </c>
    </row>
    <row r="276" s="2" customFormat="1">
      <c r="A276" s="39"/>
      <c r="B276" s="40"/>
      <c r="C276" s="41"/>
      <c r="D276" s="209" t="s">
        <v>124</v>
      </c>
      <c r="E276" s="41"/>
      <c r="F276" s="210" t="s">
        <v>724</v>
      </c>
      <c r="G276" s="41"/>
      <c r="H276" s="41"/>
      <c r="I276" s="211"/>
      <c r="J276" s="41"/>
      <c r="K276" s="41"/>
      <c r="L276" s="45"/>
      <c r="M276" s="212"/>
      <c r="N276" s="213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124</v>
      </c>
      <c r="AU276" s="18" t="s">
        <v>8</v>
      </c>
    </row>
    <row r="277" s="2" customFormat="1">
      <c r="A277" s="39"/>
      <c r="B277" s="40"/>
      <c r="C277" s="41"/>
      <c r="D277" s="214" t="s">
        <v>126</v>
      </c>
      <c r="E277" s="41"/>
      <c r="F277" s="215" t="s">
        <v>725</v>
      </c>
      <c r="G277" s="41"/>
      <c r="H277" s="41"/>
      <c r="I277" s="211"/>
      <c r="J277" s="41"/>
      <c r="K277" s="41"/>
      <c r="L277" s="45"/>
      <c r="M277" s="212"/>
      <c r="N277" s="213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126</v>
      </c>
      <c r="AU277" s="18" t="s">
        <v>8</v>
      </c>
    </row>
    <row r="278" s="13" customFormat="1">
      <c r="A278" s="13"/>
      <c r="B278" s="226"/>
      <c r="C278" s="227"/>
      <c r="D278" s="209" t="s">
        <v>128</v>
      </c>
      <c r="E278" s="228" t="s">
        <v>20</v>
      </c>
      <c r="F278" s="229" t="s">
        <v>726</v>
      </c>
      <c r="G278" s="227"/>
      <c r="H278" s="230">
        <v>3</v>
      </c>
      <c r="I278" s="231"/>
      <c r="J278" s="227"/>
      <c r="K278" s="227"/>
      <c r="L278" s="232"/>
      <c r="M278" s="233"/>
      <c r="N278" s="234"/>
      <c r="O278" s="234"/>
      <c r="P278" s="234"/>
      <c r="Q278" s="234"/>
      <c r="R278" s="234"/>
      <c r="S278" s="234"/>
      <c r="T278" s="235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6" t="s">
        <v>128</v>
      </c>
      <c r="AU278" s="236" t="s">
        <v>8</v>
      </c>
      <c r="AV278" s="13" t="s">
        <v>83</v>
      </c>
      <c r="AW278" s="13" t="s">
        <v>34</v>
      </c>
      <c r="AX278" s="13" t="s">
        <v>8</v>
      </c>
      <c r="AY278" s="236" t="s">
        <v>116</v>
      </c>
    </row>
    <row r="279" s="2" customFormat="1" ht="16.5" customHeight="1">
      <c r="A279" s="39"/>
      <c r="B279" s="40"/>
      <c r="C279" s="197" t="s">
        <v>727</v>
      </c>
      <c r="D279" s="197" t="s">
        <v>117</v>
      </c>
      <c r="E279" s="198" t="s">
        <v>728</v>
      </c>
      <c r="F279" s="199" t="s">
        <v>729</v>
      </c>
      <c r="G279" s="200" t="s">
        <v>370</v>
      </c>
      <c r="H279" s="201">
        <v>1</v>
      </c>
      <c r="I279" s="202"/>
      <c r="J279" s="201">
        <f>ROUND(I279*H279,0)</f>
        <v>0</v>
      </c>
      <c r="K279" s="199" t="s">
        <v>121</v>
      </c>
      <c r="L279" s="45"/>
      <c r="M279" s="203" t="s">
        <v>20</v>
      </c>
      <c r="N279" s="204" t="s">
        <v>45</v>
      </c>
      <c r="O279" s="85"/>
      <c r="P279" s="205">
        <f>O279*H279</f>
        <v>0</v>
      </c>
      <c r="Q279" s="205">
        <v>0.0050499999999999998</v>
      </c>
      <c r="R279" s="205">
        <f>Q279*H279</f>
        <v>0.0050499999999999998</v>
      </c>
      <c r="S279" s="205">
        <v>0.061350000000000002</v>
      </c>
      <c r="T279" s="206">
        <f>S279*H279</f>
        <v>0.061350000000000002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07" t="s">
        <v>122</v>
      </c>
      <c r="AT279" s="207" t="s">
        <v>117</v>
      </c>
      <c r="AU279" s="207" t="s">
        <v>8</v>
      </c>
      <c r="AY279" s="18" t="s">
        <v>116</v>
      </c>
      <c r="BE279" s="208">
        <f>IF(N279="základní",J279,0)</f>
        <v>0</v>
      </c>
      <c r="BF279" s="208">
        <f>IF(N279="snížená",J279,0)</f>
        <v>0</v>
      </c>
      <c r="BG279" s="208">
        <f>IF(N279="zákl. přenesená",J279,0)</f>
        <v>0</v>
      </c>
      <c r="BH279" s="208">
        <f>IF(N279="sníž. přenesená",J279,0)</f>
        <v>0</v>
      </c>
      <c r="BI279" s="208">
        <f>IF(N279="nulová",J279,0)</f>
        <v>0</v>
      </c>
      <c r="BJ279" s="18" t="s">
        <v>8</v>
      </c>
      <c r="BK279" s="208">
        <f>ROUND(I279*H279,0)</f>
        <v>0</v>
      </c>
      <c r="BL279" s="18" t="s">
        <v>122</v>
      </c>
      <c r="BM279" s="207" t="s">
        <v>730</v>
      </c>
    </row>
    <row r="280" s="2" customFormat="1">
      <c r="A280" s="39"/>
      <c r="B280" s="40"/>
      <c r="C280" s="41"/>
      <c r="D280" s="209" t="s">
        <v>124</v>
      </c>
      <c r="E280" s="41"/>
      <c r="F280" s="210" t="s">
        <v>731</v>
      </c>
      <c r="G280" s="41"/>
      <c r="H280" s="41"/>
      <c r="I280" s="211"/>
      <c r="J280" s="41"/>
      <c r="K280" s="41"/>
      <c r="L280" s="45"/>
      <c r="M280" s="212"/>
      <c r="N280" s="213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124</v>
      </c>
      <c r="AU280" s="18" t="s">
        <v>8</v>
      </c>
    </row>
    <row r="281" s="2" customFormat="1">
      <c r="A281" s="39"/>
      <c r="B281" s="40"/>
      <c r="C281" s="41"/>
      <c r="D281" s="214" t="s">
        <v>126</v>
      </c>
      <c r="E281" s="41"/>
      <c r="F281" s="215" t="s">
        <v>732</v>
      </c>
      <c r="G281" s="41"/>
      <c r="H281" s="41"/>
      <c r="I281" s="211"/>
      <c r="J281" s="41"/>
      <c r="K281" s="41"/>
      <c r="L281" s="45"/>
      <c r="M281" s="212"/>
      <c r="N281" s="213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126</v>
      </c>
      <c r="AU281" s="18" t="s">
        <v>8</v>
      </c>
    </row>
    <row r="282" s="13" customFormat="1">
      <c r="A282" s="13"/>
      <c r="B282" s="226"/>
      <c r="C282" s="227"/>
      <c r="D282" s="209" t="s">
        <v>128</v>
      </c>
      <c r="E282" s="228" t="s">
        <v>20</v>
      </c>
      <c r="F282" s="229" t="s">
        <v>712</v>
      </c>
      <c r="G282" s="227"/>
      <c r="H282" s="230">
        <v>1</v>
      </c>
      <c r="I282" s="231"/>
      <c r="J282" s="227"/>
      <c r="K282" s="227"/>
      <c r="L282" s="232"/>
      <c r="M282" s="233"/>
      <c r="N282" s="234"/>
      <c r="O282" s="234"/>
      <c r="P282" s="234"/>
      <c r="Q282" s="234"/>
      <c r="R282" s="234"/>
      <c r="S282" s="234"/>
      <c r="T282" s="235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6" t="s">
        <v>128</v>
      </c>
      <c r="AU282" s="236" t="s">
        <v>8</v>
      </c>
      <c r="AV282" s="13" t="s">
        <v>83</v>
      </c>
      <c r="AW282" s="13" t="s">
        <v>34</v>
      </c>
      <c r="AX282" s="13" t="s">
        <v>8</v>
      </c>
      <c r="AY282" s="236" t="s">
        <v>116</v>
      </c>
    </row>
    <row r="283" s="2" customFormat="1" ht="16.5" customHeight="1">
      <c r="A283" s="39"/>
      <c r="B283" s="40"/>
      <c r="C283" s="197" t="s">
        <v>733</v>
      </c>
      <c r="D283" s="197" t="s">
        <v>117</v>
      </c>
      <c r="E283" s="198" t="s">
        <v>734</v>
      </c>
      <c r="F283" s="199" t="s">
        <v>735</v>
      </c>
      <c r="G283" s="200" t="s">
        <v>370</v>
      </c>
      <c r="H283" s="201">
        <v>1</v>
      </c>
      <c r="I283" s="202"/>
      <c r="J283" s="201">
        <f>ROUND(I283*H283,0)</f>
        <v>0</v>
      </c>
      <c r="K283" s="199" t="s">
        <v>121</v>
      </c>
      <c r="L283" s="45"/>
      <c r="M283" s="203" t="s">
        <v>20</v>
      </c>
      <c r="N283" s="204" t="s">
        <v>45</v>
      </c>
      <c r="O283" s="85"/>
      <c r="P283" s="205">
        <f>O283*H283</f>
        <v>0</v>
      </c>
      <c r="Q283" s="205">
        <v>0.0065700000000000003</v>
      </c>
      <c r="R283" s="205">
        <f>Q283*H283</f>
        <v>0.0065700000000000003</v>
      </c>
      <c r="S283" s="205">
        <v>0.094969999999999999</v>
      </c>
      <c r="T283" s="206">
        <f>S283*H283</f>
        <v>0.094969999999999999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07" t="s">
        <v>122</v>
      </c>
      <c r="AT283" s="207" t="s">
        <v>117</v>
      </c>
      <c r="AU283" s="207" t="s">
        <v>8</v>
      </c>
      <c r="AY283" s="18" t="s">
        <v>116</v>
      </c>
      <c r="BE283" s="208">
        <f>IF(N283="základní",J283,0)</f>
        <v>0</v>
      </c>
      <c r="BF283" s="208">
        <f>IF(N283="snížená",J283,0)</f>
        <v>0</v>
      </c>
      <c r="BG283" s="208">
        <f>IF(N283="zákl. přenesená",J283,0)</f>
        <v>0</v>
      </c>
      <c r="BH283" s="208">
        <f>IF(N283="sníž. přenesená",J283,0)</f>
        <v>0</v>
      </c>
      <c r="BI283" s="208">
        <f>IF(N283="nulová",J283,0)</f>
        <v>0</v>
      </c>
      <c r="BJ283" s="18" t="s">
        <v>8</v>
      </c>
      <c r="BK283" s="208">
        <f>ROUND(I283*H283,0)</f>
        <v>0</v>
      </c>
      <c r="BL283" s="18" t="s">
        <v>122</v>
      </c>
      <c r="BM283" s="207" t="s">
        <v>736</v>
      </c>
    </row>
    <row r="284" s="2" customFormat="1">
      <c r="A284" s="39"/>
      <c r="B284" s="40"/>
      <c r="C284" s="41"/>
      <c r="D284" s="209" t="s">
        <v>124</v>
      </c>
      <c r="E284" s="41"/>
      <c r="F284" s="210" t="s">
        <v>737</v>
      </c>
      <c r="G284" s="41"/>
      <c r="H284" s="41"/>
      <c r="I284" s="211"/>
      <c r="J284" s="41"/>
      <c r="K284" s="41"/>
      <c r="L284" s="45"/>
      <c r="M284" s="212"/>
      <c r="N284" s="213"/>
      <c r="O284" s="85"/>
      <c r="P284" s="85"/>
      <c r="Q284" s="85"/>
      <c r="R284" s="85"/>
      <c r="S284" s="85"/>
      <c r="T284" s="86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124</v>
      </c>
      <c r="AU284" s="18" t="s">
        <v>8</v>
      </c>
    </row>
    <row r="285" s="2" customFormat="1">
      <c r="A285" s="39"/>
      <c r="B285" s="40"/>
      <c r="C285" s="41"/>
      <c r="D285" s="214" t="s">
        <v>126</v>
      </c>
      <c r="E285" s="41"/>
      <c r="F285" s="215" t="s">
        <v>738</v>
      </c>
      <c r="G285" s="41"/>
      <c r="H285" s="41"/>
      <c r="I285" s="211"/>
      <c r="J285" s="41"/>
      <c r="K285" s="41"/>
      <c r="L285" s="45"/>
      <c r="M285" s="212"/>
      <c r="N285" s="213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126</v>
      </c>
      <c r="AU285" s="18" t="s">
        <v>8</v>
      </c>
    </row>
    <row r="286" s="13" customFormat="1">
      <c r="A286" s="13"/>
      <c r="B286" s="226"/>
      <c r="C286" s="227"/>
      <c r="D286" s="209" t="s">
        <v>128</v>
      </c>
      <c r="E286" s="228" t="s">
        <v>20</v>
      </c>
      <c r="F286" s="229" t="s">
        <v>712</v>
      </c>
      <c r="G286" s="227"/>
      <c r="H286" s="230">
        <v>1</v>
      </c>
      <c r="I286" s="231"/>
      <c r="J286" s="227"/>
      <c r="K286" s="227"/>
      <c r="L286" s="232"/>
      <c r="M286" s="233"/>
      <c r="N286" s="234"/>
      <c r="O286" s="234"/>
      <c r="P286" s="234"/>
      <c r="Q286" s="234"/>
      <c r="R286" s="234"/>
      <c r="S286" s="234"/>
      <c r="T286" s="23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6" t="s">
        <v>128</v>
      </c>
      <c r="AU286" s="236" t="s">
        <v>8</v>
      </c>
      <c r="AV286" s="13" t="s">
        <v>83</v>
      </c>
      <c r="AW286" s="13" t="s">
        <v>34</v>
      </c>
      <c r="AX286" s="13" t="s">
        <v>8</v>
      </c>
      <c r="AY286" s="236" t="s">
        <v>116</v>
      </c>
    </row>
    <row r="287" s="2" customFormat="1" ht="16.5" customHeight="1">
      <c r="A287" s="39"/>
      <c r="B287" s="40"/>
      <c r="C287" s="197" t="s">
        <v>739</v>
      </c>
      <c r="D287" s="197" t="s">
        <v>117</v>
      </c>
      <c r="E287" s="198" t="s">
        <v>740</v>
      </c>
      <c r="F287" s="199" t="s">
        <v>741</v>
      </c>
      <c r="G287" s="200" t="s">
        <v>238</v>
      </c>
      <c r="H287" s="201">
        <v>9</v>
      </c>
      <c r="I287" s="202"/>
      <c r="J287" s="201">
        <f>ROUND(I287*H287,0)</f>
        <v>0</v>
      </c>
      <c r="K287" s="199" t="s">
        <v>121</v>
      </c>
      <c r="L287" s="45"/>
      <c r="M287" s="203" t="s">
        <v>20</v>
      </c>
      <c r="N287" s="204" t="s">
        <v>45</v>
      </c>
      <c r="O287" s="85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07" t="s">
        <v>122</v>
      </c>
      <c r="AT287" s="207" t="s">
        <v>117</v>
      </c>
      <c r="AU287" s="207" t="s">
        <v>8</v>
      </c>
      <c r="AY287" s="18" t="s">
        <v>116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8" t="s">
        <v>8</v>
      </c>
      <c r="BK287" s="208">
        <f>ROUND(I287*H287,0)</f>
        <v>0</v>
      </c>
      <c r="BL287" s="18" t="s">
        <v>122</v>
      </c>
      <c r="BM287" s="207" t="s">
        <v>742</v>
      </c>
    </row>
    <row r="288" s="2" customFormat="1">
      <c r="A288" s="39"/>
      <c r="B288" s="40"/>
      <c r="C288" s="41"/>
      <c r="D288" s="209" t="s">
        <v>124</v>
      </c>
      <c r="E288" s="41"/>
      <c r="F288" s="210" t="s">
        <v>743</v>
      </c>
      <c r="G288" s="41"/>
      <c r="H288" s="41"/>
      <c r="I288" s="211"/>
      <c r="J288" s="41"/>
      <c r="K288" s="41"/>
      <c r="L288" s="45"/>
      <c r="M288" s="212"/>
      <c r="N288" s="213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124</v>
      </c>
      <c r="AU288" s="18" t="s">
        <v>8</v>
      </c>
    </row>
    <row r="289" s="2" customFormat="1">
      <c r="A289" s="39"/>
      <c r="B289" s="40"/>
      <c r="C289" s="41"/>
      <c r="D289" s="214" t="s">
        <v>126</v>
      </c>
      <c r="E289" s="41"/>
      <c r="F289" s="215" t="s">
        <v>744</v>
      </c>
      <c r="G289" s="41"/>
      <c r="H289" s="41"/>
      <c r="I289" s="211"/>
      <c r="J289" s="41"/>
      <c r="K289" s="41"/>
      <c r="L289" s="45"/>
      <c r="M289" s="212"/>
      <c r="N289" s="213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126</v>
      </c>
      <c r="AU289" s="18" t="s">
        <v>8</v>
      </c>
    </row>
    <row r="290" s="13" customFormat="1">
      <c r="A290" s="13"/>
      <c r="B290" s="226"/>
      <c r="C290" s="227"/>
      <c r="D290" s="209" t="s">
        <v>128</v>
      </c>
      <c r="E290" s="228" t="s">
        <v>20</v>
      </c>
      <c r="F290" s="229" t="s">
        <v>745</v>
      </c>
      <c r="G290" s="227"/>
      <c r="H290" s="230">
        <v>9</v>
      </c>
      <c r="I290" s="231"/>
      <c r="J290" s="227"/>
      <c r="K290" s="227"/>
      <c r="L290" s="232"/>
      <c r="M290" s="233"/>
      <c r="N290" s="234"/>
      <c r="O290" s="234"/>
      <c r="P290" s="234"/>
      <c r="Q290" s="234"/>
      <c r="R290" s="234"/>
      <c r="S290" s="234"/>
      <c r="T290" s="23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6" t="s">
        <v>128</v>
      </c>
      <c r="AU290" s="236" t="s">
        <v>8</v>
      </c>
      <c r="AV290" s="13" t="s">
        <v>83</v>
      </c>
      <c r="AW290" s="13" t="s">
        <v>34</v>
      </c>
      <c r="AX290" s="13" t="s">
        <v>8</v>
      </c>
      <c r="AY290" s="236" t="s">
        <v>116</v>
      </c>
    </row>
    <row r="291" s="2" customFormat="1" ht="16.5" customHeight="1">
      <c r="A291" s="39"/>
      <c r="B291" s="40"/>
      <c r="C291" s="197" t="s">
        <v>746</v>
      </c>
      <c r="D291" s="197" t="s">
        <v>117</v>
      </c>
      <c r="E291" s="198" t="s">
        <v>747</v>
      </c>
      <c r="F291" s="199" t="s">
        <v>748</v>
      </c>
      <c r="G291" s="200" t="s">
        <v>238</v>
      </c>
      <c r="H291" s="201">
        <v>1.5</v>
      </c>
      <c r="I291" s="202"/>
      <c r="J291" s="201">
        <f>ROUND(I291*H291,0)</f>
        <v>0</v>
      </c>
      <c r="K291" s="199" t="s">
        <v>121</v>
      </c>
      <c r="L291" s="45"/>
      <c r="M291" s="203" t="s">
        <v>20</v>
      </c>
      <c r="N291" s="204" t="s">
        <v>45</v>
      </c>
      <c r="O291" s="85"/>
      <c r="P291" s="205">
        <f>O291*H291</f>
        <v>0</v>
      </c>
      <c r="Q291" s="205">
        <v>0</v>
      </c>
      <c r="R291" s="205">
        <f>Q291*H291</f>
        <v>0</v>
      </c>
      <c r="S291" s="205">
        <v>0</v>
      </c>
      <c r="T291" s="206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07" t="s">
        <v>122</v>
      </c>
      <c r="AT291" s="207" t="s">
        <v>117</v>
      </c>
      <c r="AU291" s="207" t="s">
        <v>8</v>
      </c>
      <c r="AY291" s="18" t="s">
        <v>116</v>
      </c>
      <c r="BE291" s="208">
        <f>IF(N291="základní",J291,0)</f>
        <v>0</v>
      </c>
      <c r="BF291" s="208">
        <f>IF(N291="snížená",J291,0)</f>
        <v>0</v>
      </c>
      <c r="BG291" s="208">
        <f>IF(N291="zákl. přenesená",J291,0)</f>
        <v>0</v>
      </c>
      <c r="BH291" s="208">
        <f>IF(N291="sníž. přenesená",J291,0)</f>
        <v>0</v>
      </c>
      <c r="BI291" s="208">
        <f>IF(N291="nulová",J291,0)</f>
        <v>0</v>
      </c>
      <c r="BJ291" s="18" t="s">
        <v>8</v>
      </c>
      <c r="BK291" s="208">
        <f>ROUND(I291*H291,0)</f>
        <v>0</v>
      </c>
      <c r="BL291" s="18" t="s">
        <v>122</v>
      </c>
      <c r="BM291" s="207" t="s">
        <v>749</v>
      </c>
    </row>
    <row r="292" s="2" customFormat="1">
      <c r="A292" s="39"/>
      <c r="B292" s="40"/>
      <c r="C292" s="41"/>
      <c r="D292" s="209" t="s">
        <v>124</v>
      </c>
      <c r="E292" s="41"/>
      <c r="F292" s="210" t="s">
        <v>750</v>
      </c>
      <c r="G292" s="41"/>
      <c r="H292" s="41"/>
      <c r="I292" s="211"/>
      <c r="J292" s="41"/>
      <c r="K292" s="41"/>
      <c r="L292" s="45"/>
      <c r="M292" s="212"/>
      <c r="N292" s="213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124</v>
      </c>
      <c r="AU292" s="18" t="s">
        <v>8</v>
      </c>
    </row>
    <row r="293" s="2" customFormat="1">
      <c r="A293" s="39"/>
      <c r="B293" s="40"/>
      <c r="C293" s="41"/>
      <c r="D293" s="214" t="s">
        <v>126</v>
      </c>
      <c r="E293" s="41"/>
      <c r="F293" s="215" t="s">
        <v>751</v>
      </c>
      <c r="G293" s="41"/>
      <c r="H293" s="41"/>
      <c r="I293" s="211"/>
      <c r="J293" s="41"/>
      <c r="K293" s="41"/>
      <c r="L293" s="45"/>
      <c r="M293" s="212"/>
      <c r="N293" s="213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126</v>
      </c>
      <c r="AU293" s="18" t="s">
        <v>8</v>
      </c>
    </row>
    <row r="294" s="13" customFormat="1">
      <c r="A294" s="13"/>
      <c r="B294" s="226"/>
      <c r="C294" s="227"/>
      <c r="D294" s="209" t="s">
        <v>128</v>
      </c>
      <c r="E294" s="228" t="s">
        <v>20</v>
      </c>
      <c r="F294" s="229" t="s">
        <v>752</v>
      </c>
      <c r="G294" s="227"/>
      <c r="H294" s="230">
        <v>1.5</v>
      </c>
      <c r="I294" s="231"/>
      <c r="J294" s="227"/>
      <c r="K294" s="227"/>
      <c r="L294" s="232"/>
      <c r="M294" s="233"/>
      <c r="N294" s="234"/>
      <c r="O294" s="234"/>
      <c r="P294" s="234"/>
      <c r="Q294" s="234"/>
      <c r="R294" s="234"/>
      <c r="S294" s="234"/>
      <c r="T294" s="23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6" t="s">
        <v>128</v>
      </c>
      <c r="AU294" s="236" t="s">
        <v>8</v>
      </c>
      <c r="AV294" s="13" t="s">
        <v>83</v>
      </c>
      <c r="AW294" s="13" t="s">
        <v>34</v>
      </c>
      <c r="AX294" s="13" t="s">
        <v>8</v>
      </c>
      <c r="AY294" s="236" t="s">
        <v>116</v>
      </c>
    </row>
    <row r="295" s="2" customFormat="1" ht="16.5" customHeight="1">
      <c r="A295" s="39"/>
      <c r="B295" s="40"/>
      <c r="C295" s="197" t="s">
        <v>753</v>
      </c>
      <c r="D295" s="197" t="s">
        <v>117</v>
      </c>
      <c r="E295" s="198" t="s">
        <v>754</v>
      </c>
      <c r="F295" s="199" t="s">
        <v>755</v>
      </c>
      <c r="G295" s="200" t="s">
        <v>238</v>
      </c>
      <c r="H295" s="201">
        <v>144.40000000000001</v>
      </c>
      <c r="I295" s="202"/>
      <c r="J295" s="201">
        <f>ROUND(I295*H295,0)</f>
        <v>0</v>
      </c>
      <c r="K295" s="199" t="s">
        <v>121</v>
      </c>
      <c r="L295" s="45"/>
      <c r="M295" s="203" t="s">
        <v>20</v>
      </c>
      <c r="N295" s="204" t="s">
        <v>45</v>
      </c>
      <c r="O295" s="85"/>
      <c r="P295" s="205">
        <f>O295*H295</f>
        <v>0</v>
      </c>
      <c r="Q295" s="205">
        <v>0</v>
      </c>
      <c r="R295" s="205">
        <f>Q295*H295</f>
        <v>0</v>
      </c>
      <c r="S295" s="205">
        <v>0</v>
      </c>
      <c r="T295" s="206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07" t="s">
        <v>122</v>
      </c>
      <c r="AT295" s="207" t="s">
        <v>117</v>
      </c>
      <c r="AU295" s="207" t="s">
        <v>8</v>
      </c>
      <c r="AY295" s="18" t="s">
        <v>116</v>
      </c>
      <c r="BE295" s="208">
        <f>IF(N295="základní",J295,0)</f>
        <v>0</v>
      </c>
      <c r="BF295" s="208">
        <f>IF(N295="snížená",J295,0)</f>
        <v>0</v>
      </c>
      <c r="BG295" s="208">
        <f>IF(N295="zákl. přenesená",J295,0)</f>
        <v>0</v>
      </c>
      <c r="BH295" s="208">
        <f>IF(N295="sníž. přenesená",J295,0)</f>
        <v>0</v>
      </c>
      <c r="BI295" s="208">
        <f>IF(N295="nulová",J295,0)</f>
        <v>0</v>
      </c>
      <c r="BJ295" s="18" t="s">
        <v>8</v>
      </c>
      <c r="BK295" s="208">
        <f>ROUND(I295*H295,0)</f>
        <v>0</v>
      </c>
      <c r="BL295" s="18" t="s">
        <v>122</v>
      </c>
      <c r="BM295" s="207" t="s">
        <v>756</v>
      </c>
    </row>
    <row r="296" s="2" customFormat="1">
      <c r="A296" s="39"/>
      <c r="B296" s="40"/>
      <c r="C296" s="41"/>
      <c r="D296" s="209" t="s">
        <v>124</v>
      </c>
      <c r="E296" s="41"/>
      <c r="F296" s="210" t="s">
        <v>757</v>
      </c>
      <c r="G296" s="41"/>
      <c r="H296" s="41"/>
      <c r="I296" s="211"/>
      <c r="J296" s="41"/>
      <c r="K296" s="41"/>
      <c r="L296" s="45"/>
      <c r="M296" s="212"/>
      <c r="N296" s="213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124</v>
      </c>
      <c r="AU296" s="18" t="s">
        <v>8</v>
      </c>
    </row>
    <row r="297" s="2" customFormat="1">
      <c r="A297" s="39"/>
      <c r="B297" s="40"/>
      <c r="C297" s="41"/>
      <c r="D297" s="214" t="s">
        <v>126</v>
      </c>
      <c r="E297" s="41"/>
      <c r="F297" s="215" t="s">
        <v>758</v>
      </c>
      <c r="G297" s="41"/>
      <c r="H297" s="41"/>
      <c r="I297" s="211"/>
      <c r="J297" s="41"/>
      <c r="K297" s="41"/>
      <c r="L297" s="45"/>
      <c r="M297" s="212"/>
      <c r="N297" s="213"/>
      <c r="O297" s="85"/>
      <c r="P297" s="85"/>
      <c r="Q297" s="85"/>
      <c r="R297" s="85"/>
      <c r="S297" s="85"/>
      <c r="T297" s="86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126</v>
      </c>
      <c r="AU297" s="18" t="s">
        <v>8</v>
      </c>
    </row>
    <row r="298" s="13" customFormat="1">
      <c r="A298" s="13"/>
      <c r="B298" s="226"/>
      <c r="C298" s="227"/>
      <c r="D298" s="209" t="s">
        <v>128</v>
      </c>
      <c r="E298" s="228" t="s">
        <v>20</v>
      </c>
      <c r="F298" s="229" t="s">
        <v>759</v>
      </c>
      <c r="G298" s="227"/>
      <c r="H298" s="230">
        <v>144.40000000000001</v>
      </c>
      <c r="I298" s="231"/>
      <c r="J298" s="227"/>
      <c r="K298" s="227"/>
      <c r="L298" s="232"/>
      <c r="M298" s="233"/>
      <c r="N298" s="234"/>
      <c r="O298" s="234"/>
      <c r="P298" s="234"/>
      <c r="Q298" s="234"/>
      <c r="R298" s="234"/>
      <c r="S298" s="234"/>
      <c r="T298" s="23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6" t="s">
        <v>128</v>
      </c>
      <c r="AU298" s="236" t="s">
        <v>8</v>
      </c>
      <c r="AV298" s="13" t="s">
        <v>83</v>
      </c>
      <c r="AW298" s="13" t="s">
        <v>34</v>
      </c>
      <c r="AX298" s="13" t="s">
        <v>8</v>
      </c>
      <c r="AY298" s="236" t="s">
        <v>116</v>
      </c>
    </row>
    <row r="299" s="2" customFormat="1" ht="16.5" customHeight="1">
      <c r="A299" s="39"/>
      <c r="B299" s="40"/>
      <c r="C299" s="197" t="s">
        <v>760</v>
      </c>
      <c r="D299" s="197" t="s">
        <v>117</v>
      </c>
      <c r="E299" s="198" t="s">
        <v>761</v>
      </c>
      <c r="F299" s="199" t="s">
        <v>762</v>
      </c>
      <c r="G299" s="200" t="s">
        <v>370</v>
      </c>
      <c r="H299" s="201">
        <v>1</v>
      </c>
      <c r="I299" s="202"/>
      <c r="J299" s="201">
        <f>ROUND(I299*H299,0)</f>
        <v>0</v>
      </c>
      <c r="K299" s="199" t="s">
        <v>121</v>
      </c>
      <c r="L299" s="45"/>
      <c r="M299" s="203" t="s">
        <v>20</v>
      </c>
      <c r="N299" s="204" t="s">
        <v>45</v>
      </c>
      <c r="O299" s="85"/>
      <c r="P299" s="205">
        <f>O299*H299</f>
        <v>0</v>
      </c>
      <c r="Q299" s="205">
        <v>0</v>
      </c>
      <c r="R299" s="205">
        <f>Q299*H299</f>
        <v>0</v>
      </c>
      <c r="S299" s="205">
        <v>0</v>
      </c>
      <c r="T299" s="206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07" t="s">
        <v>122</v>
      </c>
      <c r="AT299" s="207" t="s">
        <v>117</v>
      </c>
      <c r="AU299" s="207" t="s">
        <v>8</v>
      </c>
      <c r="AY299" s="18" t="s">
        <v>116</v>
      </c>
      <c r="BE299" s="208">
        <f>IF(N299="základní",J299,0)</f>
        <v>0</v>
      </c>
      <c r="BF299" s="208">
        <f>IF(N299="snížená",J299,0)</f>
        <v>0</v>
      </c>
      <c r="BG299" s="208">
        <f>IF(N299="zákl. přenesená",J299,0)</f>
        <v>0</v>
      </c>
      <c r="BH299" s="208">
        <f>IF(N299="sníž. přenesená",J299,0)</f>
        <v>0</v>
      </c>
      <c r="BI299" s="208">
        <f>IF(N299="nulová",J299,0)</f>
        <v>0</v>
      </c>
      <c r="BJ299" s="18" t="s">
        <v>8</v>
      </c>
      <c r="BK299" s="208">
        <f>ROUND(I299*H299,0)</f>
        <v>0</v>
      </c>
      <c r="BL299" s="18" t="s">
        <v>122</v>
      </c>
      <c r="BM299" s="207" t="s">
        <v>763</v>
      </c>
    </row>
    <row r="300" s="2" customFormat="1">
      <c r="A300" s="39"/>
      <c r="B300" s="40"/>
      <c r="C300" s="41"/>
      <c r="D300" s="209" t="s">
        <v>124</v>
      </c>
      <c r="E300" s="41"/>
      <c r="F300" s="210" t="s">
        <v>764</v>
      </c>
      <c r="G300" s="41"/>
      <c r="H300" s="41"/>
      <c r="I300" s="211"/>
      <c r="J300" s="41"/>
      <c r="K300" s="41"/>
      <c r="L300" s="45"/>
      <c r="M300" s="212"/>
      <c r="N300" s="213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124</v>
      </c>
      <c r="AU300" s="18" t="s">
        <v>8</v>
      </c>
    </row>
    <row r="301" s="2" customFormat="1">
      <c r="A301" s="39"/>
      <c r="B301" s="40"/>
      <c r="C301" s="41"/>
      <c r="D301" s="214" t="s">
        <v>126</v>
      </c>
      <c r="E301" s="41"/>
      <c r="F301" s="215" t="s">
        <v>765</v>
      </c>
      <c r="G301" s="41"/>
      <c r="H301" s="41"/>
      <c r="I301" s="211"/>
      <c r="J301" s="41"/>
      <c r="K301" s="41"/>
      <c r="L301" s="45"/>
      <c r="M301" s="212"/>
      <c r="N301" s="213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126</v>
      </c>
      <c r="AU301" s="18" t="s">
        <v>8</v>
      </c>
    </row>
    <row r="302" s="13" customFormat="1">
      <c r="A302" s="13"/>
      <c r="B302" s="226"/>
      <c r="C302" s="227"/>
      <c r="D302" s="209" t="s">
        <v>128</v>
      </c>
      <c r="E302" s="228" t="s">
        <v>20</v>
      </c>
      <c r="F302" s="229" t="s">
        <v>712</v>
      </c>
      <c r="G302" s="227"/>
      <c r="H302" s="230">
        <v>1</v>
      </c>
      <c r="I302" s="231"/>
      <c r="J302" s="227"/>
      <c r="K302" s="227"/>
      <c r="L302" s="232"/>
      <c r="M302" s="233"/>
      <c r="N302" s="234"/>
      <c r="O302" s="234"/>
      <c r="P302" s="234"/>
      <c r="Q302" s="234"/>
      <c r="R302" s="234"/>
      <c r="S302" s="234"/>
      <c r="T302" s="235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6" t="s">
        <v>128</v>
      </c>
      <c r="AU302" s="236" t="s">
        <v>8</v>
      </c>
      <c r="AV302" s="13" t="s">
        <v>83</v>
      </c>
      <c r="AW302" s="13" t="s">
        <v>34</v>
      </c>
      <c r="AX302" s="13" t="s">
        <v>8</v>
      </c>
      <c r="AY302" s="236" t="s">
        <v>116</v>
      </c>
    </row>
    <row r="303" s="2" customFormat="1" ht="16.5" customHeight="1">
      <c r="A303" s="39"/>
      <c r="B303" s="40"/>
      <c r="C303" s="197" t="s">
        <v>766</v>
      </c>
      <c r="D303" s="197" t="s">
        <v>117</v>
      </c>
      <c r="E303" s="198" t="s">
        <v>767</v>
      </c>
      <c r="F303" s="199" t="s">
        <v>768</v>
      </c>
      <c r="G303" s="200" t="s">
        <v>370</v>
      </c>
      <c r="H303" s="201">
        <v>1</v>
      </c>
      <c r="I303" s="202"/>
      <c r="J303" s="201">
        <f>ROUND(I303*H303,0)</f>
        <v>0</v>
      </c>
      <c r="K303" s="199" t="s">
        <v>20</v>
      </c>
      <c r="L303" s="45"/>
      <c r="M303" s="203" t="s">
        <v>20</v>
      </c>
      <c r="N303" s="204" t="s">
        <v>45</v>
      </c>
      <c r="O303" s="85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6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07" t="s">
        <v>122</v>
      </c>
      <c r="AT303" s="207" t="s">
        <v>117</v>
      </c>
      <c r="AU303" s="207" t="s">
        <v>8</v>
      </c>
      <c r="AY303" s="18" t="s">
        <v>116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8" t="s">
        <v>8</v>
      </c>
      <c r="BK303" s="208">
        <f>ROUND(I303*H303,0)</f>
        <v>0</v>
      </c>
      <c r="BL303" s="18" t="s">
        <v>122</v>
      </c>
      <c r="BM303" s="207" t="s">
        <v>769</v>
      </c>
    </row>
    <row r="304" s="2" customFormat="1">
      <c r="A304" s="39"/>
      <c r="B304" s="40"/>
      <c r="C304" s="41"/>
      <c r="D304" s="209" t="s">
        <v>124</v>
      </c>
      <c r="E304" s="41"/>
      <c r="F304" s="210" t="s">
        <v>770</v>
      </c>
      <c r="G304" s="41"/>
      <c r="H304" s="41"/>
      <c r="I304" s="211"/>
      <c r="J304" s="41"/>
      <c r="K304" s="41"/>
      <c r="L304" s="45"/>
      <c r="M304" s="212"/>
      <c r="N304" s="213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124</v>
      </c>
      <c r="AU304" s="18" t="s">
        <v>8</v>
      </c>
    </row>
    <row r="305" s="2" customFormat="1" ht="16.5" customHeight="1">
      <c r="A305" s="39"/>
      <c r="B305" s="40"/>
      <c r="C305" s="197" t="s">
        <v>771</v>
      </c>
      <c r="D305" s="197" t="s">
        <v>117</v>
      </c>
      <c r="E305" s="198" t="s">
        <v>772</v>
      </c>
      <c r="F305" s="199" t="s">
        <v>773</v>
      </c>
      <c r="G305" s="200" t="s">
        <v>238</v>
      </c>
      <c r="H305" s="201">
        <v>31</v>
      </c>
      <c r="I305" s="202"/>
      <c r="J305" s="201">
        <f>ROUND(I305*H305,0)</f>
        <v>0</v>
      </c>
      <c r="K305" s="199" t="s">
        <v>20</v>
      </c>
      <c r="L305" s="45"/>
      <c r="M305" s="203" t="s">
        <v>20</v>
      </c>
      <c r="N305" s="204" t="s">
        <v>45</v>
      </c>
      <c r="O305" s="85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07" t="s">
        <v>122</v>
      </c>
      <c r="AT305" s="207" t="s">
        <v>117</v>
      </c>
      <c r="AU305" s="207" t="s">
        <v>8</v>
      </c>
      <c r="AY305" s="18" t="s">
        <v>116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8" t="s">
        <v>8</v>
      </c>
      <c r="BK305" s="208">
        <f>ROUND(I305*H305,0)</f>
        <v>0</v>
      </c>
      <c r="BL305" s="18" t="s">
        <v>122</v>
      </c>
      <c r="BM305" s="207" t="s">
        <v>774</v>
      </c>
    </row>
    <row r="306" s="2" customFormat="1">
      <c r="A306" s="39"/>
      <c r="B306" s="40"/>
      <c r="C306" s="41"/>
      <c r="D306" s="209" t="s">
        <v>124</v>
      </c>
      <c r="E306" s="41"/>
      <c r="F306" s="210" t="s">
        <v>775</v>
      </c>
      <c r="G306" s="41"/>
      <c r="H306" s="41"/>
      <c r="I306" s="211"/>
      <c r="J306" s="41"/>
      <c r="K306" s="41"/>
      <c r="L306" s="45"/>
      <c r="M306" s="212"/>
      <c r="N306" s="213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124</v>
      </c>
      <c r="AU306" s="18" t="s">
        <v>8</v>
      </c>
    </row>
    <row r="307" s="2" customFormat="1" ht="16.5" customHeight="1">
      <c r="A307" s="39"/>
      <c r="B307" s="40"/>
      <c r="C307" s="197" t="s">
        <v>776</v>
      </c>
      <c r="D307" s="197" t="s">
        <v>117</v>
      </c>
      <c r="E307" s="198" t="s">
        <v>777</v>
      </c>
      <c r="F307" s="199" t="s">
        <v>778</v>
      </c>
      <c r="G307" s="200" t="s">
        <v>370</v>
      </c>
      <c r="H307" s="201">
        <v>31</v>
      </c>
      <c r="I307" s="202"/>
      <c r="J307" s="201">
        <f>ROUND(I307*H307,0)</f>
        <v>0</v>
      </c>
      <c r="K307" s="199" t="s">
        <v>121</v>
      </c>
      <c r="L307" s="45"/>
      <c r="M307" s="203" t="s">
        <v>20</v>
      </c>
      <c r="N307" s="204" t="s">
        <v>45</v>
      </c>
      <c r="O307" s="85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6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07" t="s">
        <v>122</v>
      </c>
      <c r="AT307" s="207" t="s">
        <v>117</v>
      </c>
      <c r="AU307" s="207" t="s">
        <v>8</v>
      </c>
      <c r="AY307" s="18" t="s">
        <v>116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8" t="s">
        <v>8</v>
      </c>
      <c r="BK307" s="208">
        <f>ROUND(I307*H307,0)</f>
        <v>0</v>
      </c>
      <c r="BL307" s="18" t="s">
        <v>122</v>
      </c>
      <c r="BM307" s="207" t="s">
        <v>779</v>
      </c>
    </row>
    <row r="308" s="2" customFormat="1">
      <c r="A308" s="39"/>
      <c r="B308" s="40"/>
      <c r="C308" s="41"/>
      <c r="D308" s="209" t="s">
        <v>124</v>
      </c>
      <c r="E308" s="41"/>
      <c r="F308" s="210" t="s">
        <v>780</v>
      </c>
      <c r="G308" s="41"/>
      <c r="H308" s="41"/>
      <c r="I308" s="211"/>
      <c r="J308" s="41"/>
      <c r="K308" s="41"/>
      <c r="L308" s="45"/>
      <c r="M308" s="212"/>
      <c r="N308" s="213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124</v>
      </c>
      <c r="AU308" s="18" t="s">
        <v>8</v>
      </c>
    </row>
    <row r="309" s="2" customFormat="1">
      <c r="A309" s="39"/>
      <c r="B309" s="40"/>
      <c r="C309" s="41"/>
      <c r="D309" s="214" t="s">
        <v>126</v>
      </c>
      <c r="E309" s="41"/>
      <c r="F309" s="215" t="s">
        <v>781</v>
      </c>
      <c r="G309" s="41"/>
      <c r="H309" s="41"/>
      <c r="I309" s="211"/>
      <c r="J309" s="41"/>
      <c r="K309" s="41"/>
      <c r="L309" s="45"/>
      <c r="M309" s="212"/>
      <c r="N309" s="213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126</v>
      </c>
      <c r="AU309" s="18" t="s">
        <v>8</v>
      </c>
    </row>
    <row r="310" s="2" customFormat="1" ht="16.5" customHeight="1">
      <c r="A310" s="39"/>
      <c r="B310" s="40"/>
      <c r="C310" s="197" t="s">
        <v>782</v>
      </c>
      <c r="D310" s="197" t="s">
        <v>117</v>
      </c>
      <c r="E310" s="198" t="s">
        <v>783</v>
      </c>
      <c r="F310" s="199" t="s">
        <v>784</v>
      </c>
      <c r="G310" s="200" t="s">
        <v>370</v>
      </c>
      <c r="H310" s="201">
        <v>3</v>
      </c>
      <c r="I310" s="202"/>
      <c r="J310" s="201">
        <f>ROUND(I310*H310,0)</f>
        <v>0</v>
      </c>
      <c r="K310" s="199" t="s">
        <v>121</v>
      </c>
      <c r="L310" s="45"/>
      <c r="M310" s="203" t="s">
        <v>20</v>
      </c>
      <c r="N310" s="204" t="s">
        <v>45</v>
      </c>
      <c r="O310" s="85"/>
      <c r="P310" s="205">
        <f>O310*H310</f>
        <v>0</v>
      </c>
      <c r="Q310" s="205">
        <v>0.0016199999999999999</v>
      </c>
      <c r="R310" s="205">
        <f>Q310*H310</f>
        <v>0.0048599999999999997</v>
      </c>
      <c r="S310" s="205">
        <v>0</v>
      </c>
      <c r="T310" s="206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07" t="s">
        <v>122</v>
      </c>
      <c r="AT310" s="207" t="s">
        <v>117</v>
      </c>
      <c r="AU310" s="207" t="s">
        <v>8</v>
      </c>
      <c r="AY310" s="18" t="s">
        <v>116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8" t="s">
        <v>8</v>
      </c>
      <c r="BK310" s="208">
        <f>ROUND(I310*H310,0)</f>
        <v>0</v>
      </c>
      <c r="BL310" s="18" t="s">
        <v>122</v>
      </c>
      <c r="BM310" s="207" t="s">
        <v>785</v>
      </c>
    </row>
    <row r="311" s="2" customFormat="1">
      <c r="A311" s="39"/>
      <c r="B311" s="40"/>
      <c r="C311" s="41"/>
      <c r="D311" s="209" t="s">
        <v>124</v>
      </c>
      <c r="E311" s="41"/>
      <c r="F311" s="210" t="s">
        <v>786</v>
      </c>
      <c r="G311" s="41"/>
      <c r="H311" s="41"/>
      <c r="I311" s="211"/>
      <c r="J311" s="41"/>
      <c r="K311" s="41"/>
      <c r="L311" s="45"/>
      <c r="M311" s="212"/>
      <c r="N311" s="213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124</v>
      </c>
      <c r="AU311" s="18" t="s">
        <v>8</v>
      </c>
    </row>
    <row r="312" s="2" customFormat="1">
      <c r="A312" s="39"/>
      <c r="B312" s="40"/>
      <c r="C312" s="41"/>
      <c r="D312" s="214" t="s">
        <v>126</v>
      </c>
      <c r="E312" s="41"/>
      <c r="F312" s="215" t="s">
        <v>787</v>
      </c>
      <c r="G312" s="41"/>
      <c r="H312" s="41"/>
      <c r="I312" s="211"/>
      <c r="J312" s="41"/>
      <c r="K312" s="41"/>
      <c r="L312" s="45"/>
      <c r="M312" s="212"/>
      <c r="N312" s="213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126</v>
      </c>
      <c r="AU312" s="18" t="s">
        <v>8</v>
      </c>
    </row>
    <row r="313" s="12" customFormat="1">
      <c r="A313" s="12"/>
      <c r="B313" s="216"/>
      <c r="C313" s="217"/>
      <c r="D313" s="209" t="s">
        <v>128</v>
      </c>
      <c r="E313" s="218" t="s">
        <v>20</v>
      </c>
      <c r="F313" s="219" t="s">
        <v>788</v>
      </c>
      <c r="G313" s="217"/>
      <c r="H313" s="218" t="s">
        <v>20</v>
      </c>
      <c r="I313" s="220"/>
      <c r="J313" s="217"/>
      <c r="K313" s="217"/>
      <c r="L313" s="221"/>
      <c r="M313" s="222"/>
      <c r="N313" s="223"/>
      <c r="O313" s="223"/>
      <c r="P313" s="223"/>
      <c r="Q313" s="223"/>
      <c r="R313" s="223"/>
      <c r="S313" s="223"/>
      <c r="T313" s="224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25" t="s">
        <v>128</v>
      </c>
      <c r="AU313" s="225" t="s">
        <v>8</v>
      </c>
      <c r="AV313" s="12" t="s">
        <v>8</v>
      </c>
      <c r="AW313" s="12" t="s">
        <v>34</v>
      </c>
      <c r="AX313" s="12" t="s">
        <v>74</v>
      </c>
      <c r="AY313" s="225" t="s">
        <v>116</v>
      </c>
    </row>
    <row r="314" s="13" customFormat="1">
      <c r="A314" s="13"/>
      <c r="B314" s="226"/>
      <c r="C314" s="227"/>
      <c r="D314" s="209" t="s">
        <v>128</v>
      </c>
      <c r="E314" s="228" t="s">
        <v>20</v>
      </c>
      <c r="F314" s="229" t="s">
        <v>789</v>
      </c>
      <c r="G314" s="227"/>
      <c r="H314" s="230">
        <v>2</v>
      </c>
      <c r="I314" s="231"/>
      <c r="J314" s="227"/>
      <c r="K314" s="227"/>
      <c r="L314" s="232"/>
      <c r="M314" s="233"/>
      <c r="N314" s="234"/>
      <c r="O314" s="234"/>
      <c r="P314" s="234"/>
      <c r="Q314" s="234"/>
      <c r="R314" s="234"/>
      <c r="S314" s="234"/>
      <c r="T314" s="235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6" t="s">
        <v>128</v>
      </c>
      <c r="AU314" s="236" t="s">
        <v>8</v>
      </c>
      <c r="AV314" s="13" t="s">
        <v>83</v>
      </c>
      <c r="AW314" s="13" t="s">
        <v>34</v>
      </c>
      <c r="AX314" s="13" t="s">
        <v>74</v>
      </c>
      <c r="AY314" s="236" t="s">
        <v>116</v>
      </c>
    </row>
    <row r="315" s="13" customFormat="1">
      <c r="A315" s="13"/>
      <c r="B315" s="226"/>
      <c r="C315" s="227"/>
      <c r="D315" s="209" t="s">
        <v>128</v>
      </c>
      <c r="E315" s="228" t="s">
        <v>20</v>
      </c>
      <c r="F315" s="229" t="s">
        <v>790</v>
      </c>
      <c r="G315" s="227"/>
      <c r="H315" s="230">
        <v>1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6" t="s">
        <v>128</v>
      </c>
      <c r="AU315" s="236" t="s">
        <v>8</v>
      </c>
      <c r="AV315" s="13" t="s">
        <v>83</v>
      </c>
      <c r="AW315" s="13" t="s">
        <v>34</v>
      </c>
      <c r="AX315" s="13" t="s">
        <v>74</v>
      </c>
      <c r="AY315" s="236" t="s">
        <v>116</v>
      </c>
    </row>
    <row r="316" s="15" customFormat="1">
      <c r="A316" s="15"/>
      <c r="B316" s="248"/>
      <c r="C316" s="249"/>
      <c r="D316" s="209" t="s">
        <v>128</v>
      </c>
      <c r="E316" s="250" t="s">
        <v>20</v>
      </c>
      <c r="F316" s="251" t="s">
        <v>194</v>
      </c>
      <c r="G316" s="249"/>
      <c r="H316" s="252">
        <v>3</v>
      </c>
      <c r="I316" s="253"/>
      <c r="J316" s="249"/>
      <c r="K316" s="249"/>
      <c r="L316" s="254"/>
      <c r="M316" s="255"/>
      <c r="N316" s="256"/>
      <c r="O316" s="256"/>
      <c r="P316" s="256"/>
      <c r="Q316" s="256"/>
      <c r="R316" s="256"/>
      <c r="S316" s="256"/>
      <c r="T316" s="257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58" t="s">
        <v>128</v>
      </c>
      <c r="AU316" s="258" t="s">
        <v>8</v>
      </c>
      <c r="AV316" s="15" t="s">
        <v>122</v>
      </c>
      <c r="AW316" s="15" t="s">
        <v>34</v>
      </c>
      <c r="AX316" s="15" t="s">
        <v>8</v>
      </c>
      <c r="AY316" s="258" t="s">
        <v>116</v>
      </c>
    </row>
    <row r="317" s="2" customFormat="1" ht="16.5" customHeight="1">
      <c r="A317" s="39"/>
      <c r="B317" s="40"/>
      <c r="C317" s="197" t="s">
        <v>791</v>
      </c>
      <c r="D317" s="197" t="s">
        <v>117</v>
      </c>
      <c r="E317" s="198" t="s">
        <v>792</v>
      </c>
      <c r="F317" s="199" t="s">
        <v>793</v>
      </c>
      <c r="G317" s="200" t="s">
        <v>370</v>
      </c>
      <c r="H317" s="201">
        <v>1</v>
      </c>
      <c r="I317" s="202"/>
      <c r="J317" s="201">
        <f>ROUND(I317*H317,0)</f>
        <v>0</v>
      </c>
      <c r="K317" s="199" t="s">
        <v>121</v>
      </c>
      <c r="L317" s="45"/>
      <c r="M317" s="203" t="s">
        <v>20</v>
      </c>
      <c r="N317" s="204" t="s">
        <v>45</v>
      </c>
      <c r="O317" s="85"/>
      <c r="P317" s="205">
        <f>O317*H317</f>
        <v>0</v>
      </c>
      <c r="Q317" s="205">
        <v>0.0013600000000000001</v>
      </c>
      <c r="R317" s="205">
        <f>Q317*H317</f>
        <v>0.0013600000000000001</v>
      </c>
      <c r="S317" s="205">
        <v>0</v>
      </c>
      <c r="T317" s="206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07" t="s">
        <v>122</v>
      </c>
      <c r="AT317" s="207" t="s">
        <v>117</v>
      </c>
      <c r="AU317" s="207" t="s">
        <v>8</v>
      </c>
      <c r="AY317" s="18" t="s">
        <v>116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8" t="s">
        <v>8</v>
      </c>
      <c r="BK317" s="208">
        <f>ROUND(I317*H317,0)</f>
        <v>0</v>
      </c>
      <c r="BL317" s="18" t="s">
        <v>122</v>
      </c>
      <c r="BM317" s="207" t="s">
        <v>794</v>
      </c>
    </row>
    <row r="318" s="2" customFormat="1">
      <c r="A318" s="39"/>
      <c r="B318" s="40"/>
      <c r="C318" s="41"/>
      <c r="D318" s="209" t="s">
        <v>124</v>
      </c>
      <c r="E318" s="41"/>
      <c r="F318" s="210" t="s">
        <v>795</v>
      </c>
      <c r="G318" s="41"/>
      <c r="H318" s="41"/>
      <c r="I318" s="211"/>
      <c r="J318" s="41"/>
      <c r="K318" s="41"/>
      <c r="L318" s="45"/>
      <c r="M318" s="212"/>
      <c r="N318" s="213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124</v>
      </c>
      <c r="AU318" s="18" t="s">
        <v>8</v>
      </c>
    </row>
    <row r="319" s="2" customFormat="1">
      <c r="A319" s="39"/>
      <c r="B319" s="40"/>
      <c r="C319" s="41"/>
      <c r="D319" s="214" t="s">
        <v>126</v>
      </c>
      <c r="E319" s="41"/>
      <c r="F319" s="215" t="s">
        <v>796</v>
      </c>
      <c r="G319" s="41"/>
      <c r="H319" s="41"/>
      <c r="I319" s="211"/>
      <c r="J319" s="41"/>
      <c r="K319" s="41"/>
      <c r="L319" s="45"/>
      <c r="M319" s="212"/>
      <c r="N319" s="213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126</v>
      </c>
      <c r="AU319" s="18" t="s">
        <v>8</v>
      </c>
    </row>
    <row r="320" s="2" customFormat="1" ht="16.5" customHeight="1">
      <c r="A320" s="39"/>
      <c r="B320" s="40"/>
      <c r="C320" s="197" t="s">
        <v>797</v>
      </c>
      <c r="D320" s="197" t="s">
        <v>117</v>
      </c>
      <c r="E320" s="198" t="s">
        <v>798</v>
      </c>
      <c r="F320" s="199" t="s">
        <v>799</v>
      </c>
      <c r="G320" s="200" t="s">
        <v>370</v>
      </c>
      <c r="H320" s="201">
        <v>5</v>
      </c>
      <c r="I320" s="202"/>
      <c r="J320" s="201">
        <f>ROUND(I320*H320,0)</f>
        <v>0</v>
      </c>
      <c r="K320" s="199" t="s">
        <v>121</v>
      </c>
      <c r="L320" s="45"/>
      <c r="M320" s="203" t="s">
        <v>20</v>
      </c>
      <c r="N320" s="204" t="s">
        <v>45</v>
      </c>
      <c r="O320" s="85"/>
      <c r="P320" s="205">
        <f>O320*H320</f>
        <v>0</v>
      </c>
      <c r="Q320" s="205">
        <v>0.00296</v>
      </c>
      <c r="R320" s="205">
        <f>Q320*H320</f>
        <v>0.014800000000000001</v>
      </c>
      <c r="S320" s="205">
        <v>0</v>
      </c>
      <c r="T320" s="206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07" t="s">
        <v>122</v>
      </c>
      <c r="AT320" s="207" t="s">
        <v>117</v>
      </c>
      <c r="AU320" s="207" t="s">
        <v>8</v>
      </c>
      <c r="AY320" s="18" t="s">
        <v>116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8" t="s">
        <v>8</v>
      </c>
      <c r="BK320" s="208">
        <f>ROUND(I320*H320,0)</f>
        <v>0</v>
      </c>
      <c r="BL320" s="18" t="s">
        <v>122</v>
      </c>
      <c r="BM320" s="207" t="s">
        <v>800</v>
      </c>
    </row>
    <row r="321" s="2" customFormat="1">
      <c r="A321" s="39"/>
      <c r="B321" s="40"/>
      <c r="C321" s="41"/>
      <c r="D321" s="209" t="s">
        <v>124</v>
      </c>
      <c r="E321" s="41"/>
      <c r="F321" s="210" t="s">
        <v>801</v>
      </c>
      <c r="G321" s="41"/>
      <c r="H321" s="41"/>
      <c r="I321" s="211"/>
      <c r="J321" s="41"/>
      <c r="K321" s="41"/>
      <c r="L321" s="45"/>
      <c r="M321" s="212"/>
      <c r="N321" s="213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124</v>
      </c>
      <c r="AU321" s="18" t="s">
        <v>8</v>
      </c>
    </row>
    <row r="322" s="2" customFormat="1">
      <c r="A322" s="39"/>
      <c r="B322" s="40"/>
      <c r="C322" s="41"/>
      <c r="D322" s="214" t="s">
        <v>126</v>
      </c>
      <c r="E322" s="41"/>
      <c r="F322" s="215" t="s">
        <v>802</v>
      </c>
      <c r="G322" s="41"/>
      <c r="H322" s="41"/>
      <c r="I322" s="211"/>
      <c r="J322" s="41"/>
      <c r="K322" s="41"/>
      <c r="L322" s="45"/>
      <c r="M322" s="212"/>
      <c r="N322" s="213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126</v>
      </c>
      <c r="AU322" s="18" t="s">
        <v>8</v>
      </c>
    </row>
    <row r="323" s="2" customFormat="1" ht="16.5" customHeight="1">
      <c r="A323" s="39"/>
      <c r="B323" s="40"/>
      <c r="C323" s="197" t="s">
        <v>803</v>
      </c>
      <c r="D323" s="197" t="s">
        <v>117</v>
      </c>
      <c r="E323" s="198" t="s">
        <v>804</v>
      </c>
      <c r="F323" s="199" t="s">
        <v>805</v>
      </c>
      <c r="G323" s="200" t="s">
        <v>370</v>
      </c>
      <c r="H323" s="201">
        <v>6</v>
      </c>
      <c r="I323" s="202"/>
      <c r="J323" s="201">
        <f>ROUND(I323*H323,0)</f>
        <v>0</v>
      </c>
      <c r="K323" s="199" t="s">
        <v>121</v>
      </c>
      <c r="L323" s="45"/>
      <c r="M323" s="203" t="s">
        <v>20</v>
      </c>
      <c r="N323" s="204" t="s">
        <v>45</v>
      </c>
      <c r="O323" s="85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6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07" t="s">
        <v>122</v>
      </c>
      <c r="AT323" s="207" t="s">
        <v>117</v>
      </c>
      <c r="AU323" s="207" t="s">
        <v>8</v>
      </c>
      <c r="AY323" s="18" t="s">
        <v>116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8" t="s">
        <v>8</v>
      </c>
      <c r="BK323" s="208">
        <f>ROUND(I323*H323,0)</f>
        <v>0</v>
      </c>
      <c r="BL323" s="18" t="s">
        <v>122</v>
      </c>
      <c r="BM323" s="207" t="s">
        <v>806</v>
      </c>
    </row>
    <row r="324" s="2" customFormat="1">
      <c r="A324" s="39"/>
      <c r="B324" s="40"/>
      <c r="C324" s="41"/>
      <c r="D324" s="209" t="s">
        <v>124</v>
      </c>
      <c r="E324" s="41"/>
      <c r="F324" s="210" t="s">
        <v>807</v>
      </c>
      <c r="G324" s="41"/>
      <c r="H324" s="41"/>
      <c r="I324" s="211"/>
      <c r="J324" s="41"/>
      <c r="K324" s="41"/>
      <c r="L324" s="45"/>
      <c r="M324" s="212"/>
      <c r="N324" s="213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124</v>
      </c>
      <c r="AU324" s="18" t="s">
        <v>8</v>
      </c>
    </row>
    <row r="325" s="2" customFormat="1">
      <c r="A325" s="39"/>
      <c r="B325" s="40"/>
      <c r="C325" s="41"/>
      <c r="D325" s="214" t="s">
        <v>126</v>
      </c>
      <c r="E325" s="41"/>
      <c r="F325" s="215" t="s">
        <v>808</v>
      </c>
      <c r="G325" s="41"/>
      <c r="H325" s="41"/>
      <c r="I325" s="211"/>
      <c r="J325" s="41"/>
      <c r="K325" s="41"/>
      <c r="L325" s="45"/>
      <c r="M325" s="212"/>
      <c r="N325" s="213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126</v>
      </c>
      <c r="AU325" s="18" t="s">
        <v>8</v>
      </c>
    </row>
    <row r="326" s="13" customFormat="1">
      <c r="A326" s="13"/>
      <c r="B326" s="226"/>
      <c r="C326" s="227"/>
      <c r="D326" s="209" t="s">
        <v>128</v>
      </c>
      <c r="E326" s="228" t="s">
        <v>20</v>
      </c>
      <c r="F326" s="229" t="s">
        <v>809</v>
      </c>
      <c r="G326" s="227"/>
      <c r="H326" s="230">
        <v>6</v>
      </c>
      <c r="I326" s="231"/>
      <c r="J326" s="227"/>
      <c r="K326" s="227"/>
      <c r="L326" s="232"/>
      <c r="M326" s="233"/>
      <c r="N326" s="234"/>
      <c r="O326" s="234"/>
      <c r="P326" s="234"/>
      <c r="Q326" s="234"/>
      <c r="R326" s="234"/>
      <c r="S326" s="234"/>
      <c r="T326" s="23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6" t="s">
        <v>128</v>
      </c>
      <c r="AU326" s="236" t="s">
        <v>8</v>
      </c>
      <c r="AV326" s="13" t="s">
        <v>83</v>
      </c>
      <c r="AW326" s="13" t="s">
        <v>34</v>
      </c>
      <c r="AX326" s="13" t="s">
        <v>8</v>
      </c>
      <c r="AY326" s="236" t="s">
        <v>116</v>
      </c>
    </row>
    <row r="327" s="2" customFormat="1" ht="16.5" customHeight="1">
      <c r="A327" s="39"/>
      <c r="B327" s="40"/>
      <c r="C327" s="197" t="s">
        <v>810</v>
      </c>
      <c r="D327" s="197" t="s">
        <v>117</v>
      </c>
      <c r="E327" s="198" t="s">
        <v>811</v>
      </c>
      <c r="F327" s="199" t="s">
        <v>812</v>
      </c>
      <c r="G327" s="200" t="s">
        <v>238</v>
      </c>
      <c r="H327" s="201">
        <v>9</v>
      </c>
      <c r="I327" s="202"/>
      <c r="J327" s="201">
        <f>ROUND(I327*H327,0)</f>
        <v>0</v>
      </c>
      <c r="K327" s="199" t="s">
        <v>121</v>
      </c>
      <c r="L327" s="45"/>
      <c r="M327" s="203" t="s">
        <v>20</v>
      </c>
      <c r="N327" s="204" t="s">
        <v>45</v>
      </c>
      <c r="O327" s="85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07" t="s">
        <v>122</v>
      </c>
      <c r="AT327" s="207" t="s">
        <v>117</v>
      </c>
      <c r="AU327" s="207" t="s">
        <v>8</v>
      </c>
      <c r="AY327" s="18" t="s">
        <v>116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8" t="s">
        <v>8</v>
      </c>
      <c r="BK327" s="208">
        <f>ROUND(I327*H327,0)</f>
        <v>0</v>
      </c>
      <c r="BL327" s="18" t="s">
        <v>122</v>
      </c>
      <c r="BM327" s="207" t="s">
        <v>813</v>
      </c>
    </row>
    <row r="328" s="2" customFormat="1">
      <c r="A328" s="39"/>
      <c r="B328" s="40"/>
      <c r="C328" s="41"/>
      <c r="D328" s="209" t="s">
        <v>124</v>
      </c>
      <c r="E328" s="41"/>
      <c r="F328" s="210" t="s">
        <v>812</v>
      </c>
      <c r="G328" s="41"/>
      <c r="H328" s="41"/>
      <c r="I328" s="211"/>
      <c r="J328" s="41"/>
      <c r="K328" s="41"/>
      <c r="L328" s="45"/>
      <c r="M328" s="212"/>
      <c r="N328" s="213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124</v>
      </c>
      <c r="AU328" s="18" t="s">
        <v>8</v>
      </c>
    </row>
    <row r="329" s="2" customFormat="1">
      <c r="A329" s="39"/>
      <c r="B329" s="40"/>
      <c r="C329" s="41"/>
      <c r="D329" s="214" t="s">
        <v>126</v>
      </c>
      <c r="E329" s="41"/>
      <c r="F329" s="215" t="s">
        <v>814</v>
      </c>
      <c r="G329" s="41"/>
      <c r="H329" s="41"/>
      <c r="I329" s="211"/>
      <c r="J329" s="41"/>
      <c r="K329" s="41"/>
      <c r="L329" s="45"/>
      <c r="M329" s="212"/>
      <c r="N329" s="213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126</v>
      </c>
      <c r="AU329" s="18" t="s">
        <v>8</v>
      </c>
    </row>
    <row r="330" s="13" customFormat="1">
      <c r="A330" s="13"/>
      <c r="B330" s="226"/>
      <c r="C330" s="227"/>
      <c r="D330" s="209" t="s">
        <v>128</v>
      </c>
      <c r="E330" s="228" t="s">
        <v>20</v>
      </c>
      <c r="F330" s="229" t="s">
        <v>815</v>
      </c>
      <c r="G330" s="227"/>
      <c r="H330" s="230">
        <v>9</v>
      </c>
      <c r="I330" s="231"/>
      <c r="J330" s="227"/>
      <c r="K330" s="227"/>
      <c r="L330" s="232"/>
      <c r="M330" s="233"/>
      <c r="N330" s="234"/>
      <c r="O330" s="234"/>
      <c r="P330" s="234"/>
      <c r="Q330" s="234"/>
      <c r="R330" s="234"/>
      <c r="S330" s="234"/>
      <c r="T330" s="23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6" t="s">
        <v>128</v>
      </c>
      <c r="AU330" s="236" t="s">
        <v>8</v>
      </c>
      <c r="AV330" s="13" t="s">
        <v>83</v>
      </c>
      <c r="AW330" s="13" t="s">
        <v>34</v>
      </c>
      <c r="AX330" s="13" t="s">
        <v>8</v>
      </c>
      <c r="AY330" s="236" t="s">
        <v>116</v>
      </c>
    </row>
    <row r="331" s="2" customFormat="1" ht="16.5" customHeight="1">
      <c r="A331" s="39"/>
      <c r="B331" s="40"/>
      <c r="C331" s="197" t="s">
        <v>816</v>
      </c>
      <c r="D331" s="197" t="s">
        <v>117</v>
      </c>
      <c r="E331" s="198" t="s">
        <v>817</v>
      </c>
      <c r="F331" s="199" t="s">
        <v>818</v>
      </c>
      <c r="G331" s="200" t="s">
        <v>238</v>
      </c>
      <c r="H331" s="201">
        <v>9</v>
      </c>
      <c r="I331" s="202"/>
      <c r="J331" s="201">
        <f>ROUND(I331*H331,0)</f>
        <v>0</v>
      </c>
      <c r="K331" s="199" t="s">
        <v>121</v>
      </c>
      <c r="L331" s="45"/>
      <c r="M331" s="203" t="s">
        <v>20</v>
      </c>
      <c r="N331" s="204" t="s">
        <v>45</v>
      </c>
      <c r="O331" s="85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6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07" t="s">
        <v>122</v>
      </c>
      <c r="AT331" s="207" t="s">
        <v>117</v>
      </c>
      <c r="AU331" s="207" t="s">
        <v>8</v>
      </c>
      <c r="AY331" s="18" t="s">
        <v>116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8" t="s">
        <v>8</v>
      </c>
      <c r="BK331" s="208">
        <f>ROUND(I331*H331,0)</f>
        <v>0</v>
      </c>
      <c r="BL331" s="18" t="s">
        <v>122</v>
      </c>
      <c r="BM331" s="207" t="s">
        <v>819</v>
      </c>
    </row>
    <row r="332" s="2" customFormat="1">
      <c r="A332" s="39"/>
      <c r="B332" s="40"/>
      <c r="C332" s="41"/>
      <c r="D332" s="209" t="s">
        <v>124</v>
      </c>
      <c r="E332" s="41"/>
      <c r="F332" s="210" t="s">
        <v>820</v>
      </c>
      <c r="G332" s="41"/>
      <c r="H332" s="41"/>
      <c r="I332" s="211"/>
      <c r="J332" s="41"/>
      <c r="K332" s="41"/>
      <c r="L332" s="45"/>
      <c r="M332" s="212"/>
      <c r="N332" s="213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124</v>
      </c>
      <c r="AU332" s="18" t="s">
        <v>8</v>
      </c>
    </row>
    <row r="333" s="2" customFormat="1">
      <c r="A333" s="39"/>
      <c r="B333" s="40"/>
      <c r="C333" s="41"/>
      <c r="D333" s="214" t="s">
        <v>126</v>
      </c>
      <c r="E333" s="41"/>
      <c r="F333" s="215" t="s">
        <v>821</v>
      </c>
      <c r="G333" s="41"/>
      <c r="H333" s="41"/>
      <c r="I333" s="211"/>
      <c r="J333" s="41"/>
      <c r="K333" s="41"/>
      <c r="L333" s="45"/>
      <c r="M333" s="212"/>
      <c r="N333" s="213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126</v>
      </c>
      <c r="AU333" s="18" t="s">
        <v>8</v>
      </c>
    </row>
    <row r="334" s="2" customFormat="1" ht="16.5" customHeight="1">
      <c r="A334" s="39"/>
      <c r="B334" s="40"/>
      <c r="C334" s="197" t="s">
        <v>822</v>
      </c>
      <c r="D334" s="197" t="s">
        <v>117</v>
      </c>
      <c r="E334" s="198" t="s">
        <v>823</v>
      </c>
      <c r="F334" s="199" t="s">
        <v>824</v>
      </c>
      <c r="G334" s="200" t="s">
        <v>238</v>
      </c>
      <c r="H334" s="201">
        <v>1.5</v>
      </c>
      <c r="I334" s="202"/>
      <c r="J334" s="201">
        <f>ROUND(I334*H334,0)</f>
        <v>0</v>
      </c>
      <c r="K334" s="199" t="s">
        <v>121</v>
      </c>
      <c r="L334" s="45"/>
      <c r="M334" s="203" t="s">
        <v>20</v>
      </c>
      <c r="N334" s="204" t="s">
        <v>45</v>
      </c>
      <c r="O334" s="85"/>
      <c r="P334" s="205">
        <f>O334*H334</f>
        <v>0</v>
      </c>
      <c r="Q334" s="205">
        <v>0</v>
      </c>
      <c r="R334" s="205">
        <f>Q334*H334</f>
        <v>0</v>
      </c>
      <c r="S334" s="205">
        <v>0</v>
      </c>
      <c r="T334" s="206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07" t="s">
        <v>122</v>
      </c>
      <c r="AT334" s="207" t="s">
        <v>117</v>
      </c>
      <c r="AU334" s="207" t="s">
        <v>8</v>
      </c>
      <c r="AY334" s="18" t="s">
        <v>116</v>
      </c>
      <c r="BE334" s="208">
        <f>IF(N334="základní",J334,0)</f>
        <v>0</v>
      </c>
      <c r="BF334" s="208">
        <f>IF(N334="snížená",J334,0)</f>
        <v>0</v>
      </c>
      <c r="BG334" s="208">
        <f>IF(N334="zákl. přenesená",J334,0)</f>
        <v>0</v>
      </c>
      <c r="BH334" s="208">
        <f>IF(N334="sníž. přenesená",J334,0)</f>
        <v>0</v>
      </c>
      <c r="BI334" s="208">
        <f>IF(N334="nulová",J334,0)</f>
        <v>0</v>
      </c>
      <c r="BJ334" s="18" t="s">
        <v>8</v>
      </c>
      <c r="BK334" s="208">
        <f>ROUND(I334*H334,0)</f>
        <v>0</v>
      </c>
      <c r="BL334" s="18" t="s">
        <v>122</v>
      </c>
      <c r="BM334" s="207" t="s">
        <v>825</v>
      </c>
    </row>
    <row r="335" s="2" customFormat="1">
      <c r="A335" s="39"/>
      <c r="B335" s="40"/>
      <c r="C335" s="41"/>
      <c r="D335" s="209" t="s">
        <v>124</v>
      </c>
      <c r="E335" s="41"/>
      <c r="F335" s="210" t="s">
        <v>824</v>
      </c>
      <c r="G335" s="41"/>
      <c r="H335" s="41"/>
      <c r="I335" s="211"/>
      <c r="J335" s="41"/>
      <c r="K335" s="41"/>
      <c r="L335" s="45"/>
      <c r="M335" s="212"/>
      <c r="N335" s="213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124</v>
      </c>
      <c r="AU335" s="18" t="s">
        <v>8</v>
      </c>
    </row>
    <row r="336" s="2" customFormat="1">
      <c r="A336" s="39"/>
      <c r="B336" s="40"/>
      <c r="C336" s="41"/>
      <c r="D336" s="214" t="s">
        <v>126</v>
      </c>
      <c r="E336" s="41"/>
      <c r="F336" s="215" t="s">
        <v>826</v>
      </c>
      <c r="G336" s="41"/>
      <c r="H336" s="41"/>
      <c r="I336" s="211"/>
      <c r="J336" s="41"/>
      <c r="K336" s="41"/>
      <c r="L336" s="45"/>
      <c r="M336" s="212"/>
      <c r="N336" s="213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126</v>
      </c>
      <c r="AU336" s="18" t="s">
        <v>8</v>
      </c>
    </row>
    <row r="337" s="13" customFormat="1">
      <c r="A337" s="13"/>
      <c r="B337" s="226"/>
      <c r="C337" s="227"/>
      <c r="D337" s="209" t="s">
        <v>128</v>
      </c>
      <c r="E337" s="228" t="s">
        <v>20</v>
      </c>
      <c r="F337" s="229" t="s">
        <v>827</v>
      </c>
      <c r="G337" s="227"/>
      <c r="H337" s="230">
        <v>1.5</v>
      </c>
      <c r="I337" s="231"/>
      <c r="J337" s="227"/>
      <c r="K337" s="227"/>
      <c r="L337" s="232"/>
      <c r="M337" s="233"/>
      <c r="N337" s="234"/>
      <c r="O337" s="234"/>
      <c r="P337" s="234"/>
      <c r="Q337" s="234"/>
      <c r="R337" s="234"/>
      <c r="S337" s="234"/>
      <c r="T337" s="23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6" t="s">
        <v>128</v>
      </c>
      <c r="AU337" s="236" t="s">
        <v>8</v>
      </c>
      <c r="AV337" s="13" t="s">
        <v>83</v>
      </c>
      <c r="AW337" s="13" t="s">
        <v>34</v>
      </c>
      <c r="AX337" s="13" t="s">
        <v>8</v>
      </c>
      <c r="AY337" s="236" t="s">
        <v>116</v>
      </c>
    </row>
    <row r="338" s="2" customFormat="1" ht="16.5" customHeight="1">
      <c r="A338" s="39"/>
      <c r="B338" s="40"/>
      <c r="C338" s="197" t="s">
        <v>828</v>
      </c>
      <c r="D338" s="197" t="s">
        <v>117</v>
      </c>
      <c r="E338" s="198" t="s">
        <v>829</v>
      </c>
      <c r="F338" s="199" t="s">
        <v>830</v>
      </c>
      <c r="G338" s="200" t="s">
        <v>238</v>
      </c>
      <c r="H338" s="201">
        <v>144.40000000000001</v>
      </c>
      <c r="I338" s="202"/>
      <c r="J338" s="201">
        <f>ROUND(I338*H338,0)</f>
        <v>0</v>
      </c>
      <c r="K338" s="199" t="s">
        <v>121</v>
      </c>
      <c r="L338" s="45"/>
      <c r="M338" s="203" t="s">
        <v>20</v>
      </c>
      <c r="N338" s="204" t="s">
        <v>45</v>
      </c>
      <c r="O338" s="85"/>
      <c r="P338" s="205">
        <f>O338*H338</f>
        <v>0</v>
      </c>
      <c r="Q338" s="205">
        <v>0</v>
      </c>
      <c r="R338" s="205">
        <f>Q338*H338</f>
        <v>0</v>
      </c>
      <c r="S338" s="205">
        <v>0</v>
      </c>
      <c r="T338" s="206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07" t="s">
        <v>122</v>
      </c>
      <c r="AT338" s="207" t="s">
        <v>117</v>
      </c>
      <c r="AU338" s="207" t="s">
        <v>8</v>
      </c>
      <c r="AY338" s="18" t="s">
        <v>116</v>
      </c>
      <c r="BE338" s="208">
        <f>IF(N338="základní",J338,0)</f>
        <v>0</v>
      </c>
      <c r="BF338" s="208">
        <f>IF(N338="snížená",J338,0)</f>
        <v>0</v>
      </c>
      <c r="BG338" s="208">
        <f>IF(N338="zákl. přenesená",J338,0)</f>
        <v>0</v>
      </c>
      <c r="BH338" s="208">
        <f>IF(N338="sníž. přenesená",J338,0)</f>
        <v>0</v>
      </c>
      <c r="BI338" s="208">
        <f>IF(N338="nulová",J338,0)</f>
        <v>0</v>
      </c>
      <c r="BJ338" s="18" t="s">
        <v>8</v>
      </c>
      <c r="BK338" s="208">
        <f>ROUND(I338*H338,0)</f>
        <v>0</v>
      </c>
      <c r="BL338" s="18" t="s">
        <v>122</v>
      </c>
      <c r="BM338" s="207" t="s">
        <v>831</v>
      </c>
    </row>
    <row r="339" s="2" customFormat="1">
      <c r="A339" s="39"/>
      <c r="B339" s="40"/>
      <c r="C339" s="41"/>
      <c r="D339" s="209" t="s">
        <v>124</v>
      </c>
      <c r="E339" s="41"/>
      <c r="F339" s="210" t="s">
        <v>832</v>
      </c>
      <c r="G339" s="41"/>
      <c r="H339" s="41"/>
      <c r="I339" s="211"/>
      <c r="J339" s="41"/>
      <c r="K339" s="41"/>
      <c r="L339" s="45"/>
      <c r="M339" s="212"/>
      <c r="N339" s="213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124</v>
      </c>
      <c r="AU339" s="18" t="s">
        <v>8</v>
      </c>
    </row>
    <row r="340" s="2" customFormat="1">
      <c r="A340" s="39"/>
      <c r="B340" s="40"/>
      <c r="C340" s="41"/>
      <c r="D340" s="214" t="s">
        <v>126</v>
      </c>
      <c r="E340" s="41"/>
      <c r="F340" s="215" t="s">
        <v>833</v>
      </c>
      <c r="G340" s="41"/>
      <c r="H340" s="41"/>
      <c r="I340" s="211"/>
      <c r="J340" s="41"/>
      <c r="K340" s="41"/>
      <c r="L340" s="45"/>
      <c r="M340" s="212"/>
      <c r="N340" s="213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126</v>
      </c>
      <c r="AU340" s="18" t="s">
        <v>8</v>
      </c>
    </row>
    <row r="341" s="2" customFormat="1" ht="16.5" customHeight="1">
      <c r="A341" s="39"/>
      <c r="B341" s="40"/>
      <c r="C341" s="197" t="s">
        <v>834</v>
      </c>
      <c r="D341" s="197" t="s">
        <v>117</v>
      </c>
      <c r="E341" s="198" t="s">
        <v>835</v>
      </c>
      <c r="F341" s="199" t="s">
        <v>836</v>
      </c>
      <c r="G341" s="200" t="s">
        <v>238</v>
      </c>
      <c r="H341" s="201">
        <v>144.40000000000001</v>
      </c>
      <c r="I341" s="202"/>
      <c r="J341" s="201">
        <f>ROUND(I341*H341,0)</f>
        <v>0</v>
      </c>
      <c r="K341" s="199" t="s">
        <v>121</v>
      </c>
      <c r="L341" s="45"/>
      <c r="M341" s="203" t="s">
        <v>20</v>
      </c>
      <c r="N341" s="204" t="s">
        <v>45</v>
      </c>
      <c r="O341" s="85"/>
      <c r="P341" s="205">
        <f>O341*H341</f>
        <v>0</v>
      </c>
      <c r="Q341" s="205">
        <v>0</v>
      </c>
      <c r="R341" s="205">
        <f>Q341*H341</f>
        <v>0</v>
      </c>
      <c r="S341" s="205">
        <v>0</v>
      </c>
      <c r="T341" s="206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07" t="s">
        <v>122</v>
      </c>
      <c r="AT341" s="207" t="s">
        <v>117</v>
      </c>
      <c r="AU341" s="207" t="s">
        <v>8</v>
      </c>
      <c r="AY341" s="18" t="s">
        <v>116</v>
      </c>
      <c r="BE341" s="208">
        <f>IF(N341="základní",J341,0)</f>
        <v>0</v>
      </c>
      <c r="BF341" s="208">
        <f>IF(N341="snížená",J341,0)</f>
        <v>0</v>
      </c>
      <c r="BG341" s="208">
        <f>IF(N341="zákl. přenesená",J341,0)</f>
        <v>0</v>
      </c>
      <c r="BH341" s="208">
        <f>IF(N341="sníž. přenesená",J341,0)</f>
        <v>0</v>
      </c>
      <c r="BI341" s="208">
        <f>IF(N341="nulová",J341,0)</f>
        <v>0</v>
      </c>
      <c r="BJ341" s="18" t="s">
        <v>8</v>
      </c>
      <c r="BK341" s="208">
        <f>ROUND(I341*H341,0)</f>
        <v>0</v>
      </c>
      <c r="BL341" s="18" t="s">
        <v>122</v>
      </c>
      <c r="BM341" s="207" t="s">
        <v>837</v>
      </c>
    </row>
    <row r="342" s="2" customFormat="1">
      <c r="A342" s="39"/>
      <c r="B342" s="40"/>
      <c r="C342" s="41"/>
      <c r="D342" s="209" t="s">
        <v>124</v>
      </c>
      <c r="E342" s="41"/>
      <c r="F342" s="210" t="s">
        <v>836</v>
      </c>
      <c r="G342" s="41"/>
      <c r="H342" s="41"/>
      <c r="I342" s="211"/>
      <c r="J342" s="41"/>
      <c r="K342" s="41"/>
      <c r="L342" s="45"/>
      <c r="M342" s="212"/>
      <c r="N342" s="213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124</v>
      </c>
      <c r="AU342" s="18" t="s">
        <v>8</v>
      </c>
    </row>
    <row r="343" s="2" customFormat="1">
      <c r="A343" s="39"/>
      <c r="B343" s="40"/>
      <c r="C343" s="41"/>
      <c r="D343" s="214" t="s">
        <v>126</v>
      </c>
      <c r="E343" s="41"/>
      <c r="F343" s="215" t="s">
        <v>838</v>
      </c>
      <c r="G343" s="41"/>
      <c r="H343" s="41"/>
      <c r="I343" s="211"/>
      <c r="J343" s="41"/>
      <c r="K343" s="41"/>
      <c r="L343" s="45"/>
      <c r="M343" s="212"/>
      <c r="N343" s="213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126</v>
      </c>
      <c r="AU343" s="18" t="s">
        <v>8</v>
      </c>
    </row>
    <row r="344" s="2" customFormat="1" ht="16.5" customHeight="1">
      <c r="A344" s="39"/>
      <c r="B344" s="40"/>
      <c r="C344" s="197" t="s">
        <v>839</v>
      </c>
      <c r="D344" s="197" t="s">
        <v>117</v>
      </c>
      <c r="E344" s="198" t="s">
        <v>840</v>
      </c>
      <c r="F344" s="199" t="s">
        <v>841</v>
      </c>
      <c r="G344" s="200" t="s">
        <v>370</v>
      </c>
      <c r="H344" s="201">
        <v>8</v>
      </c>
      <c r="I344" s="202"/>
      <c r="J344" s="201">
        <f>ROUND(I344*H344,0)</f>
        <v>0</v>
      </c>
      <c r="K344" s="199" t="s">
        <v>121</v>
      </c>
      <c r="L344" s="45"/>
      <c r="M344" s="203" t="s">
        <v>20</v>
      </c>
      <c r="N344" s="204" t="s">
        <v>45</v>
      </c>
      <c r="O344" s="85"/>
      <c r="P344" s="205">
        <f>O344*H344</f>
        <v>0</v>
      </c>
      <c r="Q344" s="205">
        <v>0.12303</v>
      </c>
      <c r="R344" s="205">
        <f>Q344*H344</f>
        <v>0.98424</v>
      </c>
      <c r="S344" s="205">
        <v>0</v>
      </c>
      <c r="T344" s="206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07" t="s">
        <v>122</v>
      </c>
      <c r="AT344" s="207" t="s">
        <v>117</v>
      </c>
      <c r="AU344" s="207" t="s">
        <v>8</v>
      </c>
      <c r="AY344" s="18" t="s">
        <v>116</v>
      </c>
      <c r="BE344" s="208">
        <f>IF(N344="základní",J344,0)</f>
        <v>0</v>
      </c>
      <c r="BF344" s="208">
        <f>IF(N344="snížená",J344,0)</f>
        <v>0</v>
      </c>
      <c r="BG344" s="208">
        <f>IF(N344="zákl. přenesená",J344,0)</f>
        <v>0</v>
      </c>
      <c r="BH344" s="208">
        <f>IF(N344="sníž. přenesená",J344,0)</f>
        <v>0</v>
      </c>
      <c r="BI344" s="208">
        <f>IF(N344="nulová",J344,0)</f>
        <v>0</v>
      </c>
      <c r="BJ344" s="18" t="s">
        <v>8</v>
      </c>
      <c r="BK344" s="208">
        <f>ROUND(I344*H344,0)</f>
        <v>0</v>
      </c>
      <c r="BL344" s="18" t="s">
        <v>122</v>
      </c>
      <c r="BM344" s="207" t="s">
        <v>842</v>
      </c>
    </row>
    <row r="345" s="2" customFormat="1">
      <c r="A345" s="39"/>
      <c r="B345" s="40"/>
      <c r="C345" s="41"/>
      <c r="D345" s="209" t="s">
        <v>124</v>
      </c>
      <c r="E345" s="41"/>
      <c r="F345" s="210" t="s">
        <v>841</v>
      </c>
      <c r="G345" s="41"/>
      <c r="H345" s="41"/>
      <c r="I345" s="211"/>
      <c r="J345" s="41"/>
      <c r="K345" s="41"/>
      <c r="L345" s="45"/>
      <c r="M345" s="212"/>
      <c r="N345" s="213"/>
      <c r="O345" s="85"/>
      <c r="P345" s="85"/>
      <c r="Q345" s="85"/>
      <c r="R345" s="85"/>
      <c r="S345" s="85"/>
      <c r="T345" s="86"/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T345" s="18" t="s">
        <v>124</v>
      </c>
      <c r="AU345" s="18" t="s">
        <v>8</v>
      </c>
    </row>
    <row r="346" s="2" customFormat="1">
      <c r="A346" s="39"/>
      <c r="B346" s="40"/>
      <c r="C346" s="41"/>
      <c r="D346" s="214" t="s">
        <v>126</v>
      </c>
      <c r="E346" s="41"/>
      <c r="F346" s="215" t="s">
        <v>843</v>
      </c>
      <c r="G346" s="41"/>
      <c r="H346" s="41"/>
      <c r="I346" s="211"/>
      <c r="J346" s="41"/>
      <c r="K346" s="41"/>
      <c r="L346" s="45"/>
      <c r="M346" s="212"/>
      <c r="N346" s="213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126</v>
      </c>
      <c r="AU346" s="18" t="s">
        <v>8</v>
      </c>
    </row>
    <row r="347" s="13" customFormat="1">
      <c r="A347" s="13"/>
      <c r="B347" s="226"/>
      <c r="C347" s="227"/>
      <c r="D347" s="209" t="s">
        <v>128</v>
      </c>
      <c r="E347" s="228" t="s">
        <v>20</v>
      </c>
      <c r="F347" s="229" t="s">
        <v>844</v>
      </c>
      <c r="G347" s="227"/>
      <c r="H347" s="230">
        <v>8</v>
      </c>
      <c r="I347" s="231"/>
      <c r="J347" s="227"/>
      <c r="K347" s="227"/>
      <c r="L347" s="232"/>
      <c r="M347" s="233"/>
      <c r="N347" s="234"/>
      <c r="O347" s="234"/>
      <c r="P347" s="234"/>
      <c r="Q347" s="234"/>
      <c r="R347" s="234"/>
      <c r="S347" s="234"/>
      <c r="T347" s="235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6" t="s">
        <v>128</v>
      </c>
      <c r="AU347" s="236" t="s">
        <v>8</v>
      </c>
      <c r="AV347" s="13" t="s">
        <v>83</v>
      </c>
      <c r="AW347" s="13" t="s">
        <v>34</v>
      </c>
      <c r="AX347" s="13" t="s">
        <v>8</v>
      </c>
      <c r="AY347" s="236" t="s">
        <v>116</v>
      </c>
    </row>
    <row r="348" s="2" customFormat="1" ht="16.5" customHeight="1">
      <c r="A348" s="39"/>
      <c r="B348" s="40"/>
      <c r="C348" s="197" t="s">
        <v>845</v>
      </c>
      <c r="D348" s="197" t="s">
        <v>117</v>
      </c>
      <c r="E348" s="198" t="s">
        <v>846</v>
      </c>
      <c r="F348" s="199" t="s">
        <v>847</v>
      </c>
      <c r="G348" s="200" t="s">
        <v>370</v>
      </c>
      <c r="H348" s="201">
        <v>1</v>
      </c>
      <c r="I348" s="202"/>
      <c r="J348" s="201">
        <f>ROUND(I348*H348,0)</f>
        <v>0</v>
      </c>
      <c r="K348" s="199" t="s">
        <v>121</v>
      </c>
      <c r="L348" s="45"/>
      <c r="M348" s="203" t="s">
        <v>20</v>
      </c>
      <c r="N348" s="204" t="s">
        <v>45</v>
      </c>
      <c r="O348" s="85"/>
      <c r="P348" s="205">
        <f>O348*H348</f>
        <v>0</v>
      </c>
      <c r="Q348" s="205">
        <v>0.32906000000000002</v>
      </c>
      <c r="R348" s="205">
        <f>Q348*H348</f>
        <v>0.32906000000000002</v>
      </c>
      <c r="S348" s="205">
        <v>0</v>
      </c>
      <c r="T348" s="206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07" t="s">
        <v>122</v>
      </c>
      <c r="AT348" s="207" t="s">
        <v>117</v>
      </c>
      <c r="AU348" s="207" t="s">
        <v>8</v>
      </c>
      <c r="AY348" s="18" t="s">
        <v>116</v>
      </c>
      <c r="BE348" s="208">
        <f>IF(N348="základní",J348,0)</f>
        <v>0</v>
      </c>
      <c r="BF348" s="208">
        <f>IF(N348="snížená",J348,0)</f>
        <v>0</v>
      </c>
      <c r="BG348" s="208">
        <f>IF(N348="zákl. přenesená",J348,0)</f>
        <v>0</v>
      </c>
      <c r="BH348" s="208">
        <f>IF(N348="sníž. přenesená",J348,0)</f>
        <v>0</v>
      </c>
      <c r="BI348" s="208">
        <f>IF(N348="nulová",J348,0)</f>
        <v>0</v>
      </c>
      <c r="BJ348" s="18" t="s">
        <v>8</v>
      </c>
      <c r="BK348" s="208">
        <f>ROUND(I348*H348,0)</f>
        <v>0</v>
      </c>
      <c r="BL348" s="18" t="s">
        <v>122</v>
      </c>
      <c r="BM348" s="207" t="s">
        <v>848</v>
      </c>
    </row>
    <row r="349" s="2" customFormat="1">
      <c r="A349" s="39"/>
      <c r="B349" s="40"/>
      <c r="C349" s="41"/>
      <c r="D349" s="209" t="s">
        <v>124</v>
      </c>
      <c r="E349" s="41"/>
      <c r="F349" s="210" t="s">
        <v>847</v>
      </c>
      <c r="G349" s="41"/>
      <c r="H349" s="41"/>
      <c r="I349" s="211"/>
      <c r="J349" s="41"/>
      <c r="K349" s="41"/>
      <c r="L349" s="45"/>
      <c r="M349" s="212"/>
      <c r="N349" s="213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124</v>
      </c>
      <c r="AU349" s="18" t="s">
        <v>8</v>
      </c>
    </row>
    <row r="350" s="2" customFormat="1">
      <c r="A350" s="39"/>
      <c r="B350" s="40"/>
      <c r="C350" s="41"/>
      <c r="D350" s="214" t="s">
        <v>126</v>
      </c>
      <c r="E350" s="41"/>
      <c r="F350" s="215" t="s">
        <v>849</v>
      </c>
      <c r="G350" s="41"/>
      <c r="H350" s="41"/>
      <c r="I350" s="211"/>
      <c r="J350" s="41"/>
      <c r="K350" s="41"/>
      <c r="L350" s="45"/>
      <c r="M350" s="212"/>
      <c r="N350" s="213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126</v>
      </c>
      <c r="AU350" s="18" t="s">
        <v>8</v>
      </c>
    </row>
    <row r="351" s="11" customFormat="1" ht="25.92" customHeight="1">
      <c r="A351" s="11"/>
      <c r="B351" s="183"/>
      <c r="C351" s="184"/>
      <c r="D351" s="185" t="s">
        <v>73</v>
      </c>
      <c r="E351" s="186" t="s">
        <v>438</v>
      </c>
      <c r="F351" s="186" t="s">
        <v>439</v>
      </c>
      <c r="G351" s="184"/>
      <c r="H351" s="184"/>
      <c r="I351" s="187"/>
      <c r="J351" s="188">
        <f>BK351</f>
        <v>0</v>
      </c>
      <c r="K351" s="184"/>
      <c r="L351" s="189"/>
      <c r="M351" s="190"/>
      <c r="N351" s="191"/>
      <c r="O351" s="191"/>
      <c r="P351" s="192">
        <f>SUM(P352:P354)</f>
        <v>0</v>
      </c>
      <c r="Q351" s="191"/>
      <c r="R351" s="192">
        <f>SUM(R352:R354)</f>
        <v>0</v>
      </c>
      <c r="S351" s="191"/>
      <c r="T351" s="193">
        <f>SUM(T352:T354)</f>
        <v>0</v>
      </c>
      <c r="U351" s="11"/>
      <c r="V351" s="11"/>
      <c r="W351" s="11"/>
      <c r="X351" s="11"/>
      <c r="Y351" s="11"/>
      <c r="Z351" s="11"/>
      <c r="AA351" s="11"/>
      <c r="AB351" s="11"/>
      <c r="AC351" s="11"/>
      <c r="AD351" s="11"/>
      <c r="AE351" s="11"/>
      <c r="AR351" s="194" t="s">
        <v>8</v>
      </c>
      <c r="AT351" s="195" t="s">
        <v>73</v>
      </c>
      <c r="AU351" s="195" t="s">
        <v>74</v>
      </c>
      <c r="AY351" s="194" t="s">
        <v>116</v>
      </c>
      <c r="BK351" s="196">
        <f>SUM(BK352:BK354)</f>
        <v>0</v>
      </c>
    </row>
    <row r="352" s="2" customFormat="1" ht="16.5" customHeight="1">
      <c r="A352" s="39"/>
      <c r="B352" s="40"/>
      <c r="C352" s="197" t="s">
        <v>850</v>
      </c>
      <c r="D352" s="197" t="s">
        <v>117</v>
      </c>
      <c r="E352" s="198" t="s">
        <v>441</v>
      </c>
      <c r="F352" s="199" t="s">
        <v>442</v>
      </c>
      <c r="G352" s="200" t="s">
        <v>207</v>
      </c>
      <c r="H352" s="201">
        <v>108.73</v>
      </c>
      <c r="I352" s="202"/>
      <c r="J352" s="201">
        <f>ROUND(I352*H352,0)</f>
        <v>0</v>
      </c>
      <c r="K352" s="199" t="s">
        <v>121</v>
      </c>
      <c r="L352" s="45"/>
      <c r="M352" s="203" t="s">
        <v>20</v>
      </c>
      <c r="N352" s="204" t="s">
        <v>45</v>
      </c>
      <c r="O352" s="85"/>
      <c r="P352" s="205">
        <f>O352*H352</f>
        <v>0</v>
      </c>
      <c r="Q352" s="205">
        <v>0</v>
      </c>
      <c r="R352" s="205">
        <f>Q352*H352</f>
        <v>0</v>
      </c>
      <c r="S352" s="205">
        <v>0</v>
      </c>
      <c r="T352" s="206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07" t="s">
        <v>122</v>
      </c>
      <c r="AT352" s="207" t="s">
        <v>117</v>
      </c>
      <c r="AU352" s="207" t="s">
        <v>8</v>
      </c>
      <c r="AY352" s="18" t="s">
        <v>116</v>
      </c>
      <c r="BE352" s="208">
        <f>IF(N352="základní",J352,0)</f>
        <v>0</v>
      </c>
      <c r="BF352" s="208">
        <f>IF(N352="snížená",J352,0)</f>
        <v>0</v>
      </c>
      <c r="BG352" s="208">
        <f>IF(N352="zákl. přenesená",J352,0)</f>
        <v>0</v>
      </c>
      <c r="BH352" s="208">
        <f>IF(N352="sníž. přenesená",J352,0)</f>
        <v>0</v>
      </c>
      <c r="BI352" s="208">
        <f>IF(N352="nulová",J352,0)</f>
        <v>0</v>
      </c>
      <c r="BJ352" s="18" t="s">
        <v>8</v>
      </c>
      <c r="BK352" s="208">
        <f>ROUND(I352*H352,0)</f>
        <v>0</v>
      </c>
      <c r="BL352" s="18" t="s">
        <v>122</v>
      </c>
      <c r="BM352" s="207" t="s">
        <v>851</v>
      </c>
    </row>
    <row r="353" s="2" customFormat="1">
      <c r="A353" s="39"/>
      <c r="B353" s="40"/>
      <c r="C353" s="41"/>
      <c r="D353" s="209" t="s">
        <v>124</v>
      </c>
      <c r="E353" s="41"/>
      <c r="F353" s="210" t="s">
        <v>444</v>
      </c>
      <c r="G353" s="41"/>
      <c r="H353" s="41"/>
      <c r="I353" s="211"/>
      <c r="J353" s="41"/>
      <c r="K353" s="41"/>
      <c r="L353" s="45"/>
      <c r="M353" s="212"/>
      <c r="N353" s="213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124</v>
      </c>
      <c r="AU353" s="18" t="s">
        <v>8</v>
      </c>
    </row>
    <row r="354" s="2" customFormat="1">
      <c r="A354" s="39"/>
      <c r="B354" s="40"/>
      <c r="C354" s="41"/>
      <c r="D354" s="214" t="s">
        <v>126</v>
      </c>
      <c r="E354" s="41"/>
      <c r="F354" s="215" t="s">
        <v>445</v>
      </c>
      <c r="G354" s="41"/>
      <c r="H354" s="41"/>
      <c r="I354" s="211"/>
      <c r="J354" s="41"/>
      <c r="K354" s="41"/>
      <c r="L354" s="45"/>
      <c r="M354" s="268"/>
      <c r="N354" s="269"/>
      <c r="O354" s="270"/>
      <c r="P354" s="270"/>
      <c r="Q354" s="270"/>
      <c r="R354" s="270"/>
      <c r="S354" s="270"/>
      <c r="T354" s="271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126</v>
      </c>
      <c r="AU354" s="18" t="s">
        <v>8</v>
      </c>
    </row>
    <row r="355" s="2" customFormat="1" ht="6.96" customHeight="1">
      <c r="A355" s="39"/>
      <c r="B355" s="60"/>
      <c r="C355" s="61"/>
      <c r="D355" s="61"/>
      <c r="E355" s="61"/>
      <c r="F355" s="61"/>
      <c r="G355" s="61"/>
      <c r="H355" s="61"/>
      <c r="I355" s="61"/>
      <c r="J355" s="61"/>
      <c r="K355" s="61"/>
      <c r="L355" s="45"/>
      <c r="M355" s="39"/>
      <c r="O355" s="39"/>
      <c r="P355" s="39"/>
      <c r="Q355" s="39"/>
      <c r="R355" s="39"/>
      <c r="S355" s="39"/>
      <c r="T355" s="39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</row>
  </sheetData>
  <sheetProtection sheet="1" autoFilter="0" formatColumns="0" formatRows="0" objects="1" scenarios="1" spinCount="100000" saltValue="o+PWXTq7OYThYLqxH1W7jSSe1iOGq68JDgtdXdRz7n61w0iv5RnqZYc/YE1/OPoeOW2Wa/4hCVpg41MIUYo49g==" hashValue="lBj1Gups/TFsyW5Cd40BcrEvEUXeDAcX+vFMoK129Vug+o7jlZQY3Wa1QCxia8q7dgnCvkR0yxj7IeyFkFRfng==" algorithmName="SHA-512" password="CC35"/>
  <autoFilter ref="C82:K35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2_01/132251104"/>
    <hyperlink ref="F101" r:id="rId2" display="https://podminky.urs.cz/item/CS_URS_2022_01/132351104"/>
    <hyperlink ref="F105" r:id="rId3" display="https://podminky.urs.cz/item/CS_URS_2022_01/132451104"/>
    <hyperlink ref="F121" r:id="rId4" display="https://podminky.urs.cz/item/CS_URS_2022_01/175151101"/>
    <hyperlink ref="F134" r:id="rId5" display="https://podminky.urs.cz/item/CS_URS_2022_01/211531111"/>
    <hyperlink ref="F141" r:id="rId6" display="https://podminky.urs.cz/item/CS_URS_2022_01/451573111"/>
    <hyperlink ref="F151" r:id="rId7" display="https://podminky.urs.cz/item/CS_URS_2022_01/452313141"/>
    <hyperlink ref="F155" r:id="rId8" display="https://podminky.urs.cz/item/CS_URS_2022_01/452353101"/>
    <hyperlink ref="F160" r:id="rId9" display="https://podminky.urs.cz/item/CS_URS_2022_01/212755214"/>
    <hyperlink ref="F262" r:id="rId10" display="https://podminky.urs.cz/item/CS_URS_2022_01/851241131"/>
    <hyperlink ref="F265" r:id="rId11" display="https://podminky.urs.cz/item/CS_URS_2022_01/857242122"/>
    <hyperlink ref="F269" r:id="rId12" display="https://podminky.urs.cz/item/CS_URS_2022_01/857262122"/>
    <hyperlink ref="F273" r:id="rId13" display="https://podminky.urs.cz/item/CS_URS_2022_01/857312122"/>
    <hyperlink ref="F277" r:id="rId14" display="https://podminky.urs.cz/item/CS_URS_2022_01/857314122"/>
    <hyperlink ref="F281" r:id="rId15" display="https://podminky.urs.cz/item/CS_URS_2022_01/857362122"/>
    <hyperlink ref="F285" r:id="rId16" display="https://podminky.urs.cz/item/CS_URS_2022_01/857364122"/>
    <hyperlink ref="F289" r:id="rId17" display="https://podminky.urs.cz/item/CS_URS_2022_01/871161141"/>
    <hyperlink ref="F293" r:id="rId18" display="https://podminky.urs.cz/item/CS_URS_2022_01/871241141"/>
    <hyperlink ref="F297" r:id="rId19" display="https://podminky.urs.cz/item/CS_URS_2022_01/871321141"/>
    <hyperlink ref="F301" r:id="rId20" display="https://podminky.urs.cz/item/CS_URS_2022_01/877241101"/>
    <hyperlink ref="F309" r:id="rId21" display="https://podminky.urs.cz/item/CS_URS_2022_01/877310310"/>
    <hyperlink ref="F312" r:id="rId22" display="https://podminky.urs.cz/item/CS_URS_2022_01/891241112"/>
    <hyperlink ref="F319" r:id="rId23" display="https://podminky.urs.cz/item/CS_URS_2022_01/891247112"/>
    <hyperlink ref="F322" r:id="rId24" display="https://podminky.urs.cz/item/CS_URS_2022_01/891311112"/>
    <hyperlink ref="F325" r:id="rId25" display="https://podminky.urs.cz/item/CS_URS_2022_01/891319111"/>
    <hyperlink ref="F329" r:id="rId26" display="https://podminky.urs.cz/item/CS_URS_2022_01/892233122"/>
    <hyperlink ref="F333" r:id="rId27" display="https://podminky.urs.cz/item/CS_URS_2022_01/892241111"/>
    <hyperlink ref="F336" r:id="rId28" display="https://podminky.urs.cz/item/CS_URS_2022_01/892273122"/>
    <hyperlink ref="F340" r:id="rId29" display="https://podminky.urs.cz/item/CS_URS_2022_01/892351111"/>
    <hyperlink ref="F343" r:id="rId30" display="https://podminky.urs.cz/item/CS_URS_2022_01/892353122"/>
    <hyperlink ref="F346" r:id="rId31" display="https://podminky.urs.cz/item/CS_URS_2022_01/899401112"/>
    <hyperlink ref="F350" r:id="rId32" display="https://podminky.urs.cz/item/CS_URS_2022_01/899401113"/>
    <hyperlink ref="F354" r:id="rId33" display="https://podminky.urs.cz/item/CS_URS_2022_01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90</v>
      </c>
      <c r="L4" s="21"/>
      <c r="M4" s="132" t="s">
        <v>11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Dobřany - Plzeňská ulice- obnova vodovodního a kanalizačního řadu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91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852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19</v>
      </c>
      <c r="E11" s="39"/>
      <c r="F11" s="137" t="s">
        <v>20</v>
      </c>
      <c r="G11" s="39"/>
      <c r="H11" s="39"/>
      <c r="I11" s="133" t="s">
        <v>21</v>
      </c>
      <c r="J11" s="137" t="s">
        <v>20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22</v>
      </c>
      <c r="E12" s="39"/>
      <c r="F12" s="137" t="s">
        <v>23</v>
      </c>
      <c r="G12" s="39"/>
      <c r="H12" s="39"/>
      <c r="I12" s="133" t="s">
        <v>24</v>
      </c>
      <c r="J12" s="138" t="str">
        <f>'Rekapitulace stavby'!AN8</f>
        <v>7. 7. 2022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28</v>
      </c>
      <c r="E14" s="39"/>
      <c r="F14" s="39"/>
      <c r="G14" s="39"/>
      <c r="H14" s="39"/>
      <c r="I14" s="133" t="s">
        <v>29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Město Dobřany</v>
      </c>
      <c r="F15" s="39"/>
      <c r="G15" s="39"/>
      <c r="H15" s="39"/>
      <c r="I15" s="133" t="s">
        <v>31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32</v>
      </c>
      <c r="E17" s="39"/>
      <c r="F17" s="39"/>
      <c r="G17" s="39"/>
      <c r="H17" s="39"/>
      <c r="I17" s="133" t="s">
        <v>29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31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35</v>
      </c>
      <c r="E20" s="39"/>
      <c r="F20" s="39"/>
      <c r="G20" s="39"/>
      <c r="H20" s="39"/>
      <c r="I20" s="133" t="s">
        <v>29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ČEVAK a. s.</v>
      </c>
      <c r="F21" s="39"/>
      <c r="G21" s="39"/>
      <c r="H21" s="39"/>
      <c r="I21" s="133" t="s">
        <v>31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37</v>
      </c>
      <c r="E23" s="39"/>
      <c r="F23" s="39"/>
      <c r="G23" s="39"/>
      <c r="H23" s="39"/>
      <c r="I23" s="133" t="s">
        <v>29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31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38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20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40</v>
      </c>
      <c r="E30" s="39"/>
      <c r="F30" s="39"/>
      <c r="G30" s="39"/>
      <c r="H30" s="39"/>
      <c r="I30" s="39"/>
      <c r="J30" s="145">
        <f>ROUND(J80,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42</v>
      </c>
      <c r="G32" s="39"/>
      <c r="H32" s="39"/>
      <c r="I32" s="146" t="s">
        <v>41</v>
      </c>
      <c r="J32" s="146" t="s">
        <v>43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44</v>
      </c>
      <c r="E33" s="133" t="s">
        <v>45</v>
      </c>
      <c r="F33" s="148">
        <f>ROUND((SUM(BE80:BE97)),  2)</f>
        <v>0</v>
      </c>
      <c r="G33" s="39"/>
      <c r="H33" s="39"/>
      <c r="I33" s="149">
        <v>0.20999999999999999</v>
      </c>
      <c r="J33" s="148">
        <f>ROUND(((SUM(BE80:BE97))*I33),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46</v>
      </c>
      <c r="F34" s="148">
        <f>ROUND((SUM(BF80:BF97)),  2)</f>
        <v>0</v>
      </c>
      <c r="G34" s="39"/>
      <c r="H34" s="39"/>
      <c r="I34" s="149">
        <v>0.14999999999999999</v>
      </c>
      <c r="J34" s="148">
        <f>ROUND(((SUM(BF80:BF97))*I34),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47</v>
      </c>
      <c r="F35" s="148">
        <f>ROUND((SUM(BG80:BG97)),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48</v>
      </c>
      <c r="F36" s="148">
        <f>ROUND((SUM(BH80:BH97)),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49</v>
      </c>
      <c r="F37" s="148">
        <f>ROUND((SUM(BI80:BI97)),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50</v>
      </c>
      <c r="E39" s="152"/>
      <c r="F39" s="152"/>
      <c r="G39" s="153" t="s">
        <v>51</v>
      </c>
      <c r="H39" s="154" t="s">
        <v>52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93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Dobřany - Plzeňská ulice- obnova vodovodního a kanalizačního řadu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 03 ON a VN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22</v>
      </c>
      <c r="D52" s="41"/>
      <c r="E52" s="41"/>
      <c r="F52" s="28" t="str">
        <f>F12</f>
        <v xml:space="preserve"> </v>
      </c>
      <c r="G52" s="41"/>
      <c r="H52" s="41"/>
      <c r="I52" s="33" t="s">
        <v>24</v>
      </c>
      <c r="J52" s="73" t="str">
        <f>IF(J12="","",J12)</f>
        <v>7. 7. 2022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28</v>
      </c>
      <c r="D54" s="41"/>
      <c r="E54" s="41"/>
      <c r="F54" s="28" t="str">
        <f>E15</f>
        <v>Město Dobřany</v>
      </c>
      <c r="G54" s="41"/>
      <c r="H54" s="41"/>
      <c r="I54" s="33" t="s">
        <v>35</v>
      </c>
      <c r="J54" s="37" t="str">
        <f>E21</f>
        <v>ČEVAK a. s.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32</v>
      </c>
      <c r="D55" s="41"/>
      <c r="E55" s="41"/>
      <c r="F55" s="28" t="str">
        <f>IF(E18="","",E18)</f>
        <v>Vyplň údaj</v>
      </c>
      <c r="G55" s="41"/>
      <c r="H55" s="41"/>
      <c r="I55" s="33" t="s">
        <v>37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94</v>
      </c>
      <c r="D57" s="163"/>
      <c r="E57" s="163"/>
      <c r="F57" s="163"/>
      <c r="G57" s="163"/>
      <c r="H57" s="163"/>
      <c r="I57" s="163"/>
      <c r="J57" s="164" t="s">
        <v>95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72</v>
      </c>
      <c r="D59" s="41"/>
      <c r="E59" s="41"/>
      <c r="F59" s="41"/>
      <c r="G59" s="41"/>
      <c r="H59" s="41"/>
      <c r="I59" s="41"/>
      <c r="J59" s="103">
        <f>J80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96</v>
      </c>
    </row>
    <row r="60" s="9" customFormat="1" ht="24.96" customHeight="1">
      <c r="A60" s="9"/>
      <c r="B60" s="166"/>
      <c r="C60" s="167"/>
      <c r="D60" s="168" t="s">
        <v>853</v>
      </c>
      <c r="E60" s="169"/>
      <c r="F60" s="169"/>
      <c r="G60" s="169"/>
      <c r="H60" s="169"/>
      <c r="I60" s="169"/>
      <c r="J60" s="170">
        <f>J81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102</v>
      </c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61" t="str">
        <f>E7</f>
        <v>Dobřany - Plzeňská ulice- obnova vodovodního a kanalizačního řadu</v>
      </c>
      <c r="F70" s="33"/>
      <c r="G70" s="33"/>
      <c r="H70" s="33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03 - SO 03 ON a VN</v>
      </c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22</v>
      </c>
      <c r="D74" s="41"/>
      <c r="E74" s="41"/>
      <c r="F74" s="28" t="str">
        <f>F12</f>
        <v xml:space="preserve"> </v>
      </c>
      <c r="G74" s="41"/>
      <c r="H74" s="41"/>
      <c r="I74" s="33" t="s">
        <v>24</v>
      </c>
      <c r="J74" s="73" t="str">
        <f>IF(J12="","",J12)</f>
        <v>7. 7. 2022</v>
      </c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E15</f>
        <v>Město Dobřany</v>
      </c>
      <c r="G76" s="41"/>
      <c r="H76" s="41"/>
      <c r="I76" s="33" t="s">
        <v>35</v>
      </c>
      <c r="J76" s="37" t="str">
        <f>E21</f>
        <v>ČEVAK a. s.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32</v>
      </c>
      <c r="D77" s="41"/>
      <c r="E77" s="41"/>
      <c r="F77" s="28" t="str">
        <f>IF(E18="","",E18)</f>
        <v>Vyplň údaj</v>
      </c>
      <c r="G77" s="41"/>
      <c r="H77" s="41"/>
      <c r="I77" s="33" t="s">
        <v>37</v>
      </c>
      <c r="J77" s="37" t="str">
        <f>E24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72"/>
      <c r="B79" s="173"/>
      <c r="C79" s="174" t="s">
        <v>103</v>
      </c>
      <c r="D79" s="175" t="s">
        <v>59</v>
      </c>
      <c r="E79" s="175" t="s">
        <v>55</v>
      </c>
      <c r="F79" s="175" t="s">
        <v>56</v>
      </c>
      <c r="G79" s="175" t="s">
        <v>104</v>
      </c>
      <c r="H79" s="175" t="s">
        <v>105</v>
      </c>
      <c r="I79" s="175" t="s">
        <v>106</v>
      </c>
      <c r="J79" s="175" t="s">
        <v>95</v>
      </c>
      <c r="K79" s="176" t="s">
        <v>107</v>
      </c>
      <c r="L79" s="177"/>
      <c r="M79" s="93" t="s">
        <v>20</v>
      </c>
      <c r="N79" s="94" t="s">
        <v>44</v>
      </c>
      <c r="O79" s="94" t="s">
        <v>108</v>
      </c>
      <c r="P79" s="94" t="s">
        <v>109</v>
      </c>
      <c r="Q79" s="94" t="s">
        <v>110</v>
      </c>
      <c r="R79" s="94" t="s">
        <v>111</v>
      </c>
      <c r="S79" s="94" t="s">
        <v>112</v>
      </c>
      <c r="T79" s="95" t="s">
        <v>113</v>
      </c>
      <c r="U79" s="172"/>
      <c r="V79" s="172"/>
      <c r="W79" s="172"/>
      <c r="X79" s="172"/>
      <c r="Y79" s="172"/>
      <c r="Z79" s="172"/>
      <c r="AA79" s="172"/>
      <c r="AB79" s="172"/>
      <c r="AC79" s="172"/>
      <c r="AD79" s="172"/>
      <c r="AE79" s="172"/>
    </row>
    <row r="80" s="2" customFormat="1" ht="22.8" customHeight="1">
      <c r="A80" s="39"/>
      <c r="B80" s="40"/>
      <c r="C80" s="100" t="s">
        <v>114</v>
      </c>
      <c r="D80" s="41"/>
      <c r="E80" s="41"/>
      <c r="F80" s="41"/>
      <c r="G80" s="41"/>
      <c r="H80" s="41"/>
      <c r="I80" s="41"/>
      <c r="J80" s="178">
        <f>BK80</f>
        <v>0</v>
      </c>
      <c r="K80" s="41"/>
      <c r="L80" s="45"/>
      <c r="M80" s="96"/>
      <c r="N80" s="179"/>
      <c r="O80" s="97"/>
      <c r="P80" s="180">
        <f>P81</f>
        <v>0</v>
      </c>
      <c r="Q80" s="97"/>
      <c r="R80" s="180">
        <f>R81</f>
        <v>0</v>
      </c>
      <c r="S80" s="97"/>
      <c r="T80" s="181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73</v>
      </c>
      <c r="AU80" s="18" t="s">
        <v>96</v>
      </c>
      <c r="BK80" s="182">
        <f>BK81</f>
        <v>0</v>
      </c>
    </row>
    <row r="81" s="11" customFormat="1" ht="25.92" customHeight="1">
      <c r="A81" s="11"/>
      <c r="B81" s="183"/>
      <c r="C81" s="184"/>
      <c r="D81" s="185" t="s">
        <v>73</v>
      </c>
      <c r="E81" s="186" t="s">
        <v>854</v>
      </c>
      <c r="F81" s="186" t="s">
        <v>855</v>
      </c>
      <c r="G81" s="184"/>
      <c r="H81" s="184"/>
      <c r="I81" s="187"/>
      <c r="J81" s="188">
        <f>BK81</f>
        <v>0</v>
      </c>
      <c r="K81" s="184"/>
      <c r="L81" s="189"/>
      <c r="M81" s="190"/>
      <c r="N81" s="191"/>
      <c r="O81" s="191"/>
      <c r="P81" s="192">
        <f>SUM(P82:P97)</f>
        <v>0</v>
      </c>
      <c r="Q81" s="191"/>
      <c r="R81" s="192">
        <f>SUM(R82:R97)</f>
        <v>0</v>
      </c>
      <c r="S81" s="191"/>
      <c r="T81" s="193">
        <f>SUM(T82:T97)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4" t="s">
        <v>8</v>
      </c>
      <c r="AT81" s="195" t="s">
        <v>73</v>
      </c>
      <c r="AU81" s="195" t="s">
        <v>74</v>
      </c>
      <c r="AY81" s="194" t="s">
        <v>116</v>
      </c>
      <c r="BK81" s="196">
        <f>SUM(BK82:BK97)</f>
        <v>0</v>
      </c>
    </row>
    <row r="82" s="2" customFormat="1" ht="16.5" customHeight="1">
      <c r="A82" s="39"/>
      <c r="B82" s="40"/>
      <c r="C82" s="197" t="s">
        <v>8</v>
      </c>
      <c r="D82" s="197" t="s">
        <v>117</v>
      </c>
      <c r="E82" s="198" t="s">
        <v>856</v>
      </c>
      <c r="F82" s="199" t="s">
        <v>857</v>
      </c>
      <c r="G82" s="200" t="s">
        <v>858</v>
      </c>
      <c r="H82" s="201">
        <v>1</v>
      </c>
      <c r="I82" s="202"/>
      <c r="J82" s="201">
        <f>ROUND(I82*H82,0)</f>
        <v>0</v>
      </c>
      <c r="K82" s="199" t="s">
        <v>20</v>
      </c>
      <c r="L82" s="45"/>
      <c r="M82" s="203" t="s">
        <v>20</v>
      </c>
      <c r="N82" s="204" t="s">
        <v>45</v>
      </c>
      <c r="O82" s="85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7" t="s">
        <v>122</v>
      </c>
      <c r="AT82" s="207" t="s">
        <v>117</v>
      </c>
      <c r="AU82" s="207" t="s">
        <v>8</v>
      </c>
      <c r="AY82" s="18" t="s">
        <v>116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8" t="s">
        <v>8</v>
      </c>
      <c r="BK82" s="208">
        <f>ROUND(I82*H82,0)</f>
        <v>0</v>
      </c>
      <c r="BL82" s="18" t="s">
        <v>122</v>
      </c>
      <c r="BM82" s="207" t="s">
        <v>83</v>
      </c>
    </row>
    <row r="83" s="2" customFormat="1">
      <c r="A83" s="39"/>
      <c r="B83" s="40"/>
      <c r="C83" s="41"/>
      <c r="D83" s="209" t="s">
        <v>124</v>
      </c>
      <c r="E83" s="41"/>
      <c r="F83" s="210" t="s">
        <v>857</v>
      </c>
      <c r="G83" s="41"/>
      <c r="H83" s="41"/>
      <c r="I83" s="211"/>
      <c r="J83" s="41"/>
      <c r="K83" s="41"/>
      <c r="L83" s="45"/>
      <c r="M83" s="212"/>
      <c r="N83" s="213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124</v>
      </c>
      <c r="AU83" s="18" t="s">
        <v>8</v>
      </c>
    </row>
    <row r="84" s="2" customFormat="1" ht="16.5" customHeight="1">
      <c r="A84" s="39"/>
      <c r="B84" s="40"/>
      <c r="C84" s="197" t="s">
        <v>83</v>
      </c>
      <c r="D84" s="197" t="s">
        <v>117</v>
      </c>
      <c r="E84" s="198" t="s">
        <v>859</v>
      </c>
      <c r="F84" s="199" t="s">
        <v>860</v>
      </c>
      <c r="G84" s="200" t="s">
        <v>858</v>
      </c>
      <c r="H84" s="201">
        <v>1</v>
      </c>
      <c r="I84" s="202"/>
      <c r="J84" s="201">
        <f>ROUND(I84*H84,0)</f>
        <v>0</v>
      </c>
      <c r="K84" s="199" t="s">
        <v>20</v>
      </c>
      <c r="L84" s="45"/>
      <c r="M84" s="203" t="s">
        <v>20</v>
      </c>
      <c r="N84" s="204" t="s">
        <v>45</v>
      </c>
      <c r="O84" s="85"/>
      <c r="P84" s="205">
        <f>O84*H84</f>
        <v>0</v>
      </c>
      <c r="Q84" s="205">
        <v>0</v>
      </c>
      <c r="R84" s="205">
        <f>Q84*H84</f>
        <v>0</v>
      </c>
      <c r="S84" s="205">
        <v>0</v>
      </c>
      <c r="T84" s="206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7" t="s">
        <v>122</v>
      </c>
      <c r="AT84" s="207" t="s">
        <v>117</v>
      </c>
      <c r="AU84" s="207" t="s">
        <v>8</v>
      </c>
      <c r="AY84" s="18" t="s">
        <v>116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8" t="s">
        <v>8</v>
      </c>
      <c r="BK84" s="208">
        <f>ROUND(I84*H84,0)</f>
        <v>0</v>
      </c>
      <c r="BL84" s="18" t="s">
        <v>122</v>
      </c>
      <c r="BM84" s="207" t="s">
        <v>122</v>
      </c>
    </row>
    <row r="85" s="2" customFormat="1">
      <c r="A85" s="39"/>
      <c r="B85" s="40"/>
      <c r="C85" s="41"/>
      <c r="D85" s="209" t="s">
        <v>124</v>
      </c>
      <c r="E85" s="41"/>
      <c r="F85" s="210" t="s">
        <v>860</v>
      </c>
      <c r="G85" s="41"/>
      <c r="H85" s="41"/>
      <c r="I85" s="211"/>
      <c r="J85" s="41"/>
      <c r="K85" s="41"/>
      <c r="L85" s="45"/>
      <c r="M85" s="212"/>
      <c r="N85" s="213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124</v>
      </c>
      <c r="AU85" s="18" t="s">
        <v>8</v>
      </c>
    </row>
    <row r="86" s="2" customFormat="1" ht="16.5" customHeight="1">
      <c r="A86" s="39"/>
      <c r="B86" s="40"/>
      <c r="C86" s="197" t="s">
        <v>138</v>
      </c>
      <c r="D86" s="197" t="s">
        <v>117</v>
      </c>
      <c r="E86" s="198" t="s">
        <v>861</v>
      </c>
      <c r="F86" s="199" t="s">
        <v>862</v>
      </c>
      <c r="G86" s="200" t="s">
        <v>858</v>
      </c>
      <c r="H86" s="201">
        <v>1</v>
      </c>
      <c r="I86" s="202"/>
      <c r="J86" s="201">
        <f>ROUND(I86*H86,0)</f>
        <v>0</v>
      </c>
      <c r="K86" s="199" t="s">
        <v>20</v>
      </c>
      <c r="L86" s="45"/>
      <c r="M86" s="203" t="s">
        <v>20</v>
      </c>
      <c r="N86" s="204" t="s">
        <v>45</v>
      </c>
      <c r="O86" s="85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07" t="s">
        <v>122</v>
      </c>
      <c r="AT86" s="207" t="s">
        <v>117</v>
      </c>
      <c r="AU86" s="207" t="s">
        <v>8</v>
      </c>
      <c r="AY86" s="18" t="s">
        <v>116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8" t="s">
        <v>8</v>
      </c>
      <c r="BK86" s="208">
        <f>ROUND(I86*H86,0)</f>
        <v>0</v>
      </c>
      <c r="BL86" s="18" t="s">
        <v>122</v>
      </c>
      <c r="BM86" s="207" t="s">
        <v>166</v>
      </c>
    </row>
    <row r="87" s="2" customFormat="1">
      <c r="A87" s="39"/>
      <c r="B87" s="40"/>
      <c r="C87" s="41"/>
      <c r="D87" s="209" t="s">
        <v>124</v>
      </c>
      <c r="E87" s="41"/>
      <c r="F87" s="210" t="s">
        <v>862</v>
      </c>
      <c r="G87" s="41"/>
      <c r="H87" s="41"/>
      <c r="I87" s="211"/>
      <c r="J87" s="41"/>
      <c r="K87" s="41"/>
      <c r="L87" s="45"/>
      <c r="M87" s="212"/>
      <c r="N87" s="213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124</v>
      </c>
      <c r="AU87" s="18" t="s">
        <v>8</v>
      </c>
    </row>
    <row r="88" s="2" customFormat="1" ht="16.5" customHeight="1">
      <c r="A88" s="39"/>
      <c r="B88" s="40"/>
      <c r="C88" s="197" t="s">
        <v>122</v>
      </c>
      <c r="D88" s="197" t="s">
        <v>117</v>
      </c>
      <c r="E88" s="198" t="s">
        <v>863</v>
      </c>
      <c r="F88" s="199" t="s">
        <v>864</v>
      </c>
      <c r="G88" s="200" t="s">
        <v>865</v>
      </c>
      <c r="H88" s="201">
        <v>1</v>
      </c>
      <c r="I88" s="202"/>
      <c r="J88" s="201">
        <f>ROUND(I88*H88,0)</f>
        <v>0</v>
      </c>
      <c r="K88" s="199" t="s">
        <v>20</v>
      </c>
      <c r="L88" s="45"/>
      <c r="M88" s="203" t="s">
        <v>20</v>
      </c>
      <c r="N88" s="204" t="s">
        <v>45</v>
      </c>
      <c r="O88" s="85"/>
      <c r="P88" s="205">
        <f>O88*H88</f>
        <v>0</v>
      </c>
      <c r="Q88" s="205">
        <v>0</v>
      </c>
      <c r="R88" s="205">
        <f>Q88*H88</f>
        <v>0</v>
      </c>
      <c r="S88" s="205">
        <v>0</v>
      </c>
      <c r="T88" s="206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7" t="s">
        <v>122</v>
      </c>
      <c r="AT88" s="207" t="s">
        <v>117</v>
      </c>
      <c r="AU88" s="207" t="s">
        <v>8</v>
      </c>
      <c r="AY88" s="18" t="s">
        <v>116</v>
      </c>
      <c r="BE88" s="208">
        <f>IF(N88="základní",J88,0)</f>
        <v>0</v>
      </c>
      <c r="BF88" s="208">
        <f>IF(N88="snížená",J88,0)</f>
        <v>0</v>
      </c>
      <c r="BG88" s="208">
        <f>IF(N88="zákl. přenesená",J88,0)</f>
        <v>0</v>
      </c>
      <c r="BH88" s="208">
        <f>IF(N88="sníž. přenesená",J88,0)</f>
        <v>0</v>
      </c>
      <c r="BI88" s="208">
        <f>IF(N88="nulová",J88,0)</f>
        <v>0</v>
      </c>
      <c r="BJ88" s="18" t="s">
        <v>8</v>
      </c>
      <c r="BK88" s="208">
        <f>ROUND(I88*H88,0)</f>
        <v>0</v>
      </c>
      <c r="BL88" s="18" t="s">
        <v>122</v>
      </c>
      <c r="BM88" s="207" t="s">
        <v>182</v>
      </c>
    </row>
    <row r="89" s="2" customFormat="1">
      <c r="A89" s="39"/>
      <c r="B89" s="40"/>
      <c r="C89" s="41"/>
      <c r="D89" s="209" t="s">
        <v>124</v>
      </c>
      <c r="E89" s="41"/>
      <c r="F89" s="210" t="s">
        <v>864</v>
      </c>
      <c r="G89" s="41"/>
      <c r="H89" s="41"/>
      <c r="I89" s="211"/>
      <c r="J89" s="41"/>
      <c r="K89" s="41"/>
      <c r="L89" s="45"/>
      <c r="M89" s="212"/>
      <c r="N89" s="213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124</v>
      </c>
      <c r="AU89" s="18" t="s">
        <v>8</v>
      </c>
    </row>
    <row r="90" s="2" customFormat="1" ht="16.5" customHeight="1">
      <c r="A90" s="39"/>
      <c r="B90" s="40"/>
      <c r="C90" s="197" t="s">
        <v>159</v>
      </c>
      <c r="D90" s="197" t="s">
        <v>117</v>
      </c>
      <c r="E90" s="198" t="s">
        <v>866</v>
      </c>
      <c r="F90" s="199" t="s">
        <v>867</v>
      </c>
      <c r="G90" s="200" t="s">
        <v>858</v>
      </c>
      <c r="H90" s="201">
        <v>1</v>
      </c>
      <c r="I90" s="202"/>
      <c r="J90" s="201">
        <f>ROUND(I90*H90,0)</f>
        <v>0</v>
      </c>
      <c r="K90" s="199" t="s">
        <v>20</v>
      </c>
      <c r="L90" s="45"/>
      <c r="M90" s="203" t="s">
        <v>20</v>
      </c>
      <c r="N90" s="204" t="s">
        <v>45</v>
      </c>
      <c r="O90" s="85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7" t="s">
        <v>122</v>
      </c>
      <c r="AT90" s="207" t="s">
        <v>117</v>
      </c>
      <c r="AU90" s="207" t="s">
        <v>8</v>
      </c>
      <c r="AY90" s="18" t="s">
        <v>116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8" t="s">
        <v>8</v>
      </c>
      <c r="BK90" s="208">
        <f>ROUND(I90*H90,0)</f>
        <v>0</v>
      </c>
      <c r="BL90" s="18" t="s">
        <v>122</v>
      </c>
      <c r="BM90" s="207" t="s">
        <v>26</v>
      </c>
    </row>
    <row r="91" s="2" customFormat="1">
      <c r="A91" s="39"/>
      <c r="B91" s="40"/>
      <c r="C91" s="41"/>
      <c r="D91" s="209" t="s">
        <v>124</v>
      </c>
      <c r="E91" s="41"/>
      <c r="F91" s="210" t="s">
        <v>867</v>
      </c>
      <c r="G91" s="41"/>
      <c r="H91" s="41"/>
      <c r="I91" s="211"/>
      <c r="J91" s="41"/>
      <c r="K91" s="41"/>
      <c r="L91" s="45"/>
      <c r="M91" s="212"/>
      <c r="N91" s="213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124</v>
      </c>
      <c r="AU91" s="18" t="s">
        <v>8</v>
      </c>
    </row>
    <row r="92" s="2" customFormat="1" ht="16.5" customHeight="1">
      <c r="A92" s="39"/>
      <c r="B92" s="40"/>
      <c r="C92" s="197" t="s">
        <v>166</v>
      </c>
      <c r="D92" s="197" t="s">
        <v>117</v>
      </c>
      <c r="E92" s="198" t="s">
        <v>868</v>
      </c>
      <c r="F92" s="199" t="s">
        <v>869</v>
      </c>
      <c r="G92" s="200" t="s">
        <v>858</v>
      </c>
      <c r="H92" s="201">
        <v>1</v>
      </c>
      <c r="I92" s="202"/>
      <c r="J92" s="201">
        <f>ROUND(I92*H92,0)</f>
        <v>0</v>
      </c>
      <c r="K92" s="199" t="s">
        <v>20</v>
      </c>
      <c r="L92" s="45"/>
      <c r="M92" s="203" t="s">
        <v>20</v>
      </c>
      <c r="N92" s="204" t="s">
        <v>45</v>
      </c>
      <c r="O92" s="85"/>
      <c r="P92" s="205">
        <f>O92*H92</f>
        <v>0</v>
      </c>
      <c r="Q92" s="205">
        <v>0</v>
      </c>
      <c r="R92" s="205">
        <f>Q92*H92</f>
        <v>0</v>
      </c>
      <c r="S92" s="205">
        <v>0</v>
      </c>
      <c r="T92" s="206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07" t="s">
        <v>122</v>
      </c>
      <c r="AT92" s="207" t="s">
        <v>117</v>
      </c>
      <c r="AU92" s="207" t="s">
        <v>8</v>
      </c>
      <c r="AY92" s="18" t="s">
        <v>116</v>
      </c>
      <c r="BE92" s="208">
        <f>IF(N92="základní",J92,0)</f>
        <v>0</v>
      </c>
      <c r="BF92" s="208">
        <f>IF(N92="snížená",J92,0)</f>
        <v>0</v>
      </c>
      <c r="BG92" s="208">
        <f>IF(N92="zákl. přenesená",J92,0)</f>
        <v>0</v>
      </c>
      <c r="BH92" s="208">
        <f>IF(N92="sníž. přenesená",J92,0)</f>
        <v>0</v>
      </c>
      <c r="BI92" s="208">
        <f>IF(N92="nulová",J92,0)</f>
        <v>0</v>
      </c>
      <c r="BJ92" s="18" t="s">
        <v>8</v>
      </c>
      <c r="BK92" s="208">
        <f>ROUND(I92*H92,0)</f>
        <v>0</v>
      </c>
      <c r="BL92" s="18" t="s">
        <v>122</v>
      </c>
      <c r="BM92" s="207" t="s">
        <v>218</v>
      </c>
    </row>
    <row r="93" s="2" customFormat="1">
      <c r="A93" s="39"/>
      <c r="B93" s="40"/>
      <c r="C93" s="41"/>
      <c r="D93" s="209" t="s">
        <v>124</v>
      </c>
      <c r="E93" s="41"/>
      <c r="F93" s="210" t="s">
        <v>869</v>
      </c>
      <c r="G93" s="41"/>
      <c r="H93" s="41"/>
      <c r="I93" s="211"/>
      <c r="J93" s="41"/>
      <c r="K93" s="41"/>
      <c r="L93" s="45"/>
      <c r="M93" s="212"/>
      <c r="N93" s="213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124</v>
      </c>
      <c r="AU93" s="18" t="s">
        <v>8</v>
      </c>
    </row>
    <row r="94" s="2" customFormat="1" ht="16.5" customHeight="1">
      <c r="A94" s="39"/>
      <c r="B94" s="40"/>
      <c r="C94" s="197" t="s">
        <v>172</v>
      </c>
      <c r="D94" s="197" t="s">
        <v>117</v>
      </c>
      <c r="E94" s="198" t="s">
        <v>870</v>
      </c>
      <c r="F94" s="199" t="s">
        <v>871</v>
      </c>
      <c r="G94" s="200" t="s">
        <v>858</v>
      </c>
      <c r="H94" s="201">
        <v>1</v>
      </c>
      <c r="I94" s="202"/>
      <c r="J94" s="201">
        <f>ROUND(I94*H94,0)</f>
        <v>0</v>
      </c>
      <c r="K94" s="199" t="s">
        <v>20</v>
      </c>
      <c r="L94" s="45"/>
      <c r="M94" s="203" t="s">
        <v>20</v>
      </c>
      <c r="N94" s="204" t="s">
        <v>45</v>
      </c>
      <c r="O94" s="85"/>
      <c r="P94" s="205">
        <f>O94*H94</f>
        <v>0</v>
      </c>
      <c r="Q94" s="205">
        <v>0</v>
      </c>
      <c r="R94" s="205">
        <f>Q94*H94</f>
        <v>0</v>
      </c>
      <c r="S94" s="205">
        <v>0</v>
      </c>
      <c r="T94" s="206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7" t="s">
        <v>122</v>
      </c>
      <c r="AT94" s="207" t="s">
        <v>117</v>
      </c>
      <c r="AU94" s="207" t="s">
        <v>8</v>
      </c>
      <c r="AY94" s="18" t="s">
        <v>116</v>
      </c>
      <c r="BE94" s="208">
        <f>IF(N94="základní",J94,0)</f>
        <v>0</v>
      </c>
      <c r="BF94" s="208">
        <f>IF(N94="snížená",J94,0)</f>
        <v>0</v>
      </c>
      <c r="BG94" s="208">
        <f>IF(N94="zákl. přenesená",J94,0)</f>
        <v>0</v>
      </c>
      <c r="BH94" s="208">
        <f>IF(N94="sníž. přenesená",J94,0)</f>
        <v>0</v>
      </c>
      <c r="BI94" s="208">
        <f>IF(N94="nulová",J94,0)</f>
        <v>0</v>
      </c>
      <c r="BJ94" s="18" t="s">
        <v>8</v>
      </c>
      <c r="BK94" s="208">
        <f>ROUND(I94*H94,0)</f>
        <v>0</v>
      </c>
      <c r="BL94" s="18" t="s">
        <v>122</v>
      </c>
      <c r="BM94" s="207" t="s">
        <v>227</v>
      </c>
    </row>
    <row r="95" s="2" customFormat="1">
      <c r="A95" s="39"/>
      <c r="B95" s="40"/>
      <c r="C95" s="41"/>
      <c r="D95" s="209" t="s">
        <v>124</v>
      </c>
      <c r="E95" s="41"/>
      <c r="F95" s="210" t="s">
        <v>871</v>
      </c>
      <c r="G95" s="41"/>
      <c r="H95" s="41"/>
      <c r="I95" s="211"/>
      <c r="J95" s="41"/>
      <c r="K95" s="41"/>
      <c r="L95" s="45"/>
      <c r="M95" s="212"/>
      <c r="N95" s="213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124</v>
      </c>
      <c r="AU95" s="18" t="s">
        <v>8</v>
      </c>
    </row>
    <row r="96" s="2" customFormat="1" ht="16.5" customHeight="1">
      <c r="A96" s="39"/>
      <c r="B96" s="40"/>
      <c r="C96" s="197" t="s">
        <v>182</v>
      </c>
      <c r="D96" s="197" t="s">
        <v>117</v>
      </c>
      <c r="E96" s="198" t="s">
        <v>872</v>
      </c>
      <c r="F96" s="199" t="s">
        <v>873</v>
      </c>
      <c r="G96" s="200" t="s">
        <v>858</v>
      </c>
      <c r="H96" s="201">
        <v>1</v>
      </c>
      <c r="I96" s="202"/>
      <c r="J96" s="201">
        <f>ROUND(I96*H96,0)</f>
        <v>0</v>
      </c>
      <c r="K96" s="199" t="s">
        <v>20</v>
      </c>
      <c r="L96" s="45"/>
      <c r="M96" s="203" t="s">
        <v>20</v>
      </c>
      <c r="N96" s="204" t="s">
        <v>45</v>
      </c>
      <c r="O96" s="85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07" t="s">
        <v>122</v>
      </c>
      <c r="AT96" s="207" t="s">
        <v>117</v>
      </c>
      <c r="AU96" s="207" t="s">
        <v>8</v>
      </c>
      <c r="AY96" s="18" t="s">
        <v>116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8" t="s">
        <v>8</v>
      </c>
      <c r="BK96" s="208">
        <f>ROUND(I96*H96,0)</f>
        <v>0</v>
      </c>
      <c r="BL96" s="18" t="s">
        <v>122</v>
      </c>
      <c r="BM96" s="207" t="s">
        <v>349</v>
      </c>
    </row>
    <row r="97" s="2" customFormat="1">
      <c r="A97" s="39"/>
      <c r="B97" s="40"/>
      <c r="C97" s="41"/>
      <c r="D97" s="209" t="s">
        <v>124</v>
      </c>
      <c r="E97" s="41"/>
      <c r="F97" s="210" t="s">
        <v>873</v>
      </c>
      <c r="G97" s="41"/>
      <c r="H97" s="41"/>
      <c r="I97" s="211"/>
      <c r="J97" s="41"/>
      <c r="K97" s="41"/>
      <c r="L97" s="45"/>
      <c r="M97" s="268"/>
      <c r="N97" s="269"/>
      <c r="O97" s="270"/>
      <c r="P97" s="270"/>
      <c r="Q97" s="270"/>
      <c r="R97" s="270"/>
      <c r="S97" s="270"/>
      <c r="T97" s="271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124</v>
      </c>
      <c r="AU97" s="18" t="s">
        <v>8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uOH1nNUK55sLrtJorM+d8lAVI1ig+hc6tDpgI2gjWjJeUekVE35pZu5FJaNBmX1N+ds+i1hVPFasfBI2e8Z/Rw==" hashValue="ozSnHtPneXI6JgDG8sipoSic8qR7InCYYNo/jJ9cx9PXuDx1r5nZddOEmFsHzbrNr9pToEvFBdZ3rY2YD5DH6g==" algorithmName="SHA-512" password="CC35"/>
  <autoFilter ref="C79:K9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874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875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876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877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878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879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880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881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882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883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884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81</v>
      </c>
      <c r="F18" s="283" t="s">
        <v>885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886</v>
      </c>
      <c r="F19" s="283" t="s">
        <v>887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888</v>
      </c>
      <c r="F20" s="283" t="s">
        <v>889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890</v>
      </c>
      <c r="F21" s="283" t="s">
        <v>891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892</v>
      </c>
      <c r="F22" s="283" t="s">
        <v>893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894</v>
      </c>
      <c r="F23" s="283" t="s">
        <v>895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896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897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898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899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900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901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902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903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904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103</v>
      </c>
      <c r="F36" s="283"/>
      <c r="G36" s="283" t="s">
        <v>905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906</v>
      </c>
      <c r="F37" s="283"/>
      <c r="G37" s="283" t="s">
        <v>907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55</v>
      </c>
      <c r="F38" s="283"/>
      <c r="G38" s="283" t="s">
        <v>908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56</v>
      </c>
      <c r="F39" s="283"/>
      <c r="G39" s="283" t="s">
        <v>909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104</v>
      </c>
      <c r="F40" s="283"/>
      <c r="G40" s="283" t="s">
        <v>910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105</v>
      </c>
      <c r="F41" s="283"/>
      <c r="G41" s="283" t="s">
        <v>911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912</v>
      </c>
      <c r="F42" s="283"/>
      <c r="G42" s="283" t="s">
        <v>913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914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915</v>
      </c>
      <c r="F44" s="283"/>
      <c r="G44" s="283" t="s">
        <v>916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107</v>
      </c>
      <c r="F45" s="283"/>
      <c r="G45" s="283" t="s">
        <v>917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918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919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920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921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922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923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924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925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926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927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928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929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930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931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932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933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934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935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936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937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938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939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940</v>
      </c>
      <c r="D76" s="301"/>
      <c r="E76" s="301"/>
      <c r="F76" s="301" t="s">
        <v>941</v>
      </c>
      <c r="G76" s="302"/>
      <c r="H76" s="301" t="s">
        <v>56</v>
      </c>
      <c r="I76" s="301" t="s">
        <v>59</v>
      </c>
      <c r="J76" s="301" t="s">
        <v>942</v>
      </c>
      <c r="K76" s="300"/>
    </row>
    <row r="77" s="1" customFormat="1" ht="17.25" customHeight="1">
      <c r="B77" s="298"/>
      <c r="C77" s="303" t="s">
        <v>943</v>
      </c>
      <c r="D77" s="303"/>
      <c r="E77" s="303"/>
      <c r="F77" s="304" t="s">
        <v>944</v>
      </c>
      <c r="G77" s="305"/>
      <c r="H77" s="303"/>
      <c r="I77" s="303"/>
      <c r="J77" s="303" t="s">
        <v>945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55</v>
      </c>
      <c r="D79" s="308"/>
      <c r="E79" s="308"/>
      <c r="F79" s="309" t="s">
        <v>946</v>
      </c>
      <c r="G79" s="310"/>
      <c r="H79" s="286" t="s">
        <v>947</v>
      </c>
      <c r="I79" s="286" t="s">
        <v>948</v>
      </c>
      <c r="J79" s="286">
        <v>20</v>
      </c>
      <c r="K79" s="300"/>
    </row>
    <row r="80" s="1" customFormat="1" ht="15" customHeight="1">
      <c r="B80" s="298"/>
      <c r="C80" s="286" t="s">
        <v>949</v>
      </c>
      <c r="D80" s="286"/>
      <c r="E80" s="286"/>
      <c r="F80" s="309" t="s">
        <v>946</v>
      </c>
      <c r="G80" s="310"/>
      <c r="H80" s="286" t="s">
        <v>950</v>
      </c>
      <c r="I80" s="286" t="s">
        <v>948</v>
      </c>
      <c r="J80" s="286">
        <v>120</v>
      </c>
      <c r="K80" s="300"/>
    </row>
    <row r="81" s="1" customFormat="1" ht="15" customHeight="1">
      <c r="B81" s="311"/>
      <c r="C81" s="286" t="s">
        <v>951</v>
      </c>
      <c r="D81" s="286"/>
      <c r="E81" s="286"/>
      <c r="F81" s="309" t="s">
        <v>952</v>
      </c>
      <c r="G81" s="310"/>
      <c r="H81" s="286" t="s">
        <v>953</v>
      </c>
      <c r="I81" s="286" t="s">
        <v>948</v>
      </c>
      <c r="J81" s="286">
        <v>50</v>
      </c>
      <c r="K81" s="300"/>
    </row>
    <row r="82" s="1" customFormat="1" ht="15" customHeight="1">
      <c r="B82" s="311"/>
      <c r="C82" s="286" t="s">
        <v>954</v>
      </c>
      <c r="D82" s="286"/>
      <c r="E82" s="286"/>
      <c r="F82" s="309" t="s">
        <v>946</v>
      </c>
      <c r="G82" s="310"/>
      <c r="H82" s="286" t="s">
        <v>955</v>
      </c>
      <c r="I82" s="286" t="s">
        <v>956</v>
      </c>
      <c r="J82" s="286"/>
      <c r="K82" s="300"/>
    </row>
    <row r="83" s="1" customFormat="1" ht="15" customHeight="1">
      <c r="B83" s="311"/>
      <c r="C83" s="312" t="s">
        <v>957</v>
      </c>
      <c r="D83" s="312"/>
      <c r="E83" s="312"/>
      <c r="F83" s="313" t="s">
        <v>952</v>
      </c>
      <c r="G83" s="312"/>
      <c r="H83" s="312" t="s">
        <v>958</v>
      </c>
      <c r="I83" s="312" t="s">
        <v>948</v>
      </c>
      <c r="J83" s="312">
        <v>15</v>
      </c>
      <c r="K83" s="300"/>
    </row>
    <row r="84" s="1" customFormat="1" ht="15" customHeight="1">
      <c r="B84" s="311"/>
      <c r="C84" s="312" t="s">
        <v>959</v>
      </c>
      <c r="D84" s="312"/>
      <c r="E84" s="312"/>
      <c r="F84" s="313" t="s">
        <v>952</v>
      </c>
      <c r="G84" s="312"/>
      <c r="H84" s="312" t="s">
        <v>960</v>
      </c>
      <c r="I84" s="312" t="s">
        <v>948</v>
      </c>
      <c r="J84" s="312">
        <v>15</v>
      </c>
      <c r="K84" s="300"/>
    </row>
    <row r="85" s="1" customFormat="1" ht="15" customHeight="1">
      <c r="B85" s="311"/>
      <c r="C85" s="312" t="s">
        <v>961</v>
      </c>
      <c r="D85" s="312"/>
      <c r="E85" s="312"/>
      <c r="F85" s="313" t="s">
        <v>952</v>
      </c>
      <c r="G85" s="312"/>
      <c r="H85" s="312" t="s">
        <v>962</v>
      </c>
      <c r="I85" s="312" t="s">
        <v>948</v>
      </c>
      <c r="J85" s="312">
        <v>20</v>
      </c>
      <c r="K85" s="300"/>
    </row>
    <row r="86" s="1" customFormat="1" ht="15" customHeight="1">
      <c r="B86" s="311"/>
      <c r="C86" s="312" t="s">
        <v>963</v>
      </c>
      <c r="D86" s="312"/>
      <c r="E86" s="312"/>
      <c r="F86" s="313" t="s">
        <v>952</v>
      </c>
      <c r="G86" s="312"/>
      <c r="H86" s="312" t="s">
        <v>964</v>
      </c>
      <c r="I86" s="312" t="s">
        <v>948</v>
      </c>
      <c r="J86" s="312">
        <v>20</v>
      </c>
      <c r="K86" s="300"/>
    </row>
    <row r="87" s="1" customFormat="1" ht="15" customHeight="1">
      <c r="B87" s="311"/>
      <c r="C87" s="286" t="s">
        <v>965</v>
      </c>
      <c r="D87" s="286"/>
      <c r="E87" s="286"/>
      <c r="F87" s="309" t="s">
        <v>952</v>
      </c>
      <c r="G87" s="310"/>
      <c r="H87" s="286" t="s">
        <v>966</v>
      </c>
      <c r="I87" s="286" t="s">
        <v>948</v>
      </c>
      <c r="J87" s="286">
        <v>50</v>
      </c>
      <c r="K87" s="300"/>
    </row>
    <row r="88" s="1" customFormat="1" ht="15" customHeight="1">
      <c r="B88" s="311"/>
      <c r="C88" s="286" t="s">
        <v>967</v>
      </c>
      <c r="D88" s="286"/>
      <c r="E88" s="286"/>
      <c r="F88" s="309" t="s">
        <v>952</v>
      </c>
      <c r="G88" s="310"/>
      <c r="H88" s="286" t="s">
        <v>968</v>
      </c>
      <c r="I88" s="286" t="s">
        <v>948</v>
      </c>
      <c r="J88" s="286">
        <v>20</v>
      </c>
      <c r="K88" s="300"/>
    </row>
    <row r="89" s="1" customFormat="1" ht="15" customHeight="1">
      <c r="B89" s="311"/>
      <c r="C89" s="286" t="s">
        <v>969</v>
      </c>
      <c r="D89" s="286"/>
      <c r="E89" s="286"/>
      <c r="F89" s="309" t="s">
        <v>952</v>
      </c>
      <c r="G89" s="310"/>
      <c r="H89" s="286" t="s">
        <v>970</v>
      </c>
      <c r="I89" s="286" t="s">
        <v>948</v>
      </c>
      <c r="J89" s="286">
        <v>20</v>
      </c>
      <c r="K89" s="300"/>
    </row>
    <row r="90" s="1" customFormat="1" ht="15" customHeight="1">
      <c r="B90" s="311"/>
      <c r="C90" s="286" t="s">
        <v>971</v>
      </c>
      <c r="D90" s="286"/>
      <c r="E90" s="286"/>
      <c r="F90" s="309" t="s">
        <v>952</v>
      </c>
      <c r="G90" s="310"/>
      <c r="H90" s="286" t="s">
        <v>972</v>
      </c>
      <c r="I90" s="286" t="s">
        <v>948</v>
      </c>
      <c r="J90" s="286">
        <v>50</v>
      </c>
      <c r="K90" s="300"/>
    </row>
    <row r="91" s="1" customFormat="1" ht="15" customHeight="1">
      <c r="B91" s="311"/>
      <c r="C91" s="286" t="s">
        <v>973</v>
      </c>
      <c r="D91" s="286"/>
      <c r="E91" s="286"/>
      <c r="F91" s="309" t="s">
        <v>952</v>
      </c>
      <c r="G91" s="310"/>
      <c r="H91" s="286" t="s">
        <v>973</v>
      </c>
      <c r="I91" s="286" t="s">
        <v>948</v>
      </c>
      <c r="J91" s="286">
        <v>50</v>
      </c>
      <c r="K91" s="300"/>
    </row>
    <row r="92" s="1" customFormat="1" ht="15" customHeight="1">
      <c r="B92" s="311"/>
      <c r="C92" s="286" t="s">
        <v>974</v>
      </c>
      <c r="D92" s="286"/>
      <c r="E92" s="286"/>
      <c r="F92" s="309" t="s">
        <v>952</v>
      </c>
      <c r="G92" s="310"/>
      <c r="H92" s="286" t="s">
        <v>975</v>
      </c>
      <c r="I92" s="286" t="s">
        <v>948</v>
      </c>
      <c r="J92" s="286">
        <v>255</v>
      </c>
      <c r="K92" s="300"/>
    </row>
    <row r="93" s="1" customFormat="1" ht="15" customHeight="1">
      <c r="B93" s="311"/>
      <c r="C93" s="286" t="s">
        <v>976</v>
      </c>
      <c r="D93" s="286"/>
      <c r="E93" s="286"/>
      <c r="F93" s="309" t="s">
        <v>946</v>
      </c>
      <c r="G93" s="310"/>
      <c r="H93" s="286" t="s">
        <v>977</v>
      </c>
      <c r="I93" s="286" t="s">
        <v>978</v>
      </c>
      <c r="J93" s="286"/>
      <c r="K93" s="300"/>
    </row>
    <row r="94" s="1" customFormat="1" ht="15" customHeight="1">
      <c r="B94" s="311"/>
      <c r="C94" s="286" t="s">
        <v>979</v>
      </c>
      <c r="D94" s="286"/>
      <c r="E94" s="286"/>
      <c r="F94" s="309" t="s">
        <v>946</v>
      </c>
      <c r="G94" s="310"/>
      <c r="H94" s="286" t="s">
        <v>980</v>
      </c>
      <c r="I94" s="286" t="s">
        <v>981</v>
      </c>
      <c r="J94" s="286"/>
      <c r="K94" s="300"/>
    </row>
    <row r="95" s="1" customFormat="1" ht="15" customHeight="1">
      <c r="B95" s="311"/>
      <c r="C95" s="286" t="s">
        <v>982</v>
      </c>
      <c r="D95" s="286"/>
      <c r="E95" s="286"/>
      <c r="F95" s="309" t="s">
        <v>946</v>
      </c>
      <c r="G95" s="310"/>
      <c r="H95" s="286" t="s">
        <v>982</v>
      </c>
      <c r="I95" s="286" t="s">
        <v>981</v>
      </c>
      <c r="J95" s="286"/>
      <c r="K95" s="300"/>
    </row>
    <row r="96" s="1" customFormat="1" ht="15" customHeight="1">
      <c r="B96" s="311"/>
      <c r="C96" s="286" t="s">
        <v>40</v>
      </c>
      <c r="D96" s="286"/>
      <c r="E96" s="286"/>
      <c r="F96" s="309" t="s">
        <v>946</v>
      </c>
      <c r="G96" s="310"/>
      <c r="H96" s="286" t="s">
        <v>983</v>
      </c>
      <c r="I96" s="286" t="s">
        <v>981</v>
      </c>
      <c r="J96" s="286"/>
      <c r="K96" s="300"/>
    </row>
    <row r="97" s="1" customFormat="1" ht="15" customHeight="1">
      <c r="B97" s="311"/>
      <c r="C97" s="286" t="s">
        <v>50</v>
      </c>
      <c r="D97" s="286"/>
      <c r="E97" s="286"/>
      <c r="F97" s="309" t="s">
        <v>946</v>
      </c>
      <c r="G97" s="310"/>
      <c r="H97" s="286" t="s">
        <v>984</v>
      </c>
      <c r="I97" s="286" t="s">
        <v>981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985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940</v>
      </c>
      <c r="D103" s="301"/>
      <c r="E103" s="301"/>
      <c r="F103" s="301" t="s">
        <v>941</v>
      </c>
      <c r="G103" s="302"/>
      <c r="H103" s="301" t="s">
        <v>56</v>
      </c>
      <c r="I103" s="301" t="s">
        <v>59</v>
      </c>
      <c r="J103" s="301" t="s">
        <v>942</v>
      </c>
      <c r="K103" s="300"/>
    </row>
    <row r="104" s="1" customFormat="1" ht="17.25" customHeight="1">
      <c r="B104" s="298"/>
      <c r="C104" s="303" t="s">
        <v>943</v>
      </c>
      <c r="D104" s="303"/>
      <c r="E104" s="303"/>
      <c r="F104" s="304" t="s">
        <v>944</v>
      </c>
      <c r="G104" s="305"/>
      <c r="H104" s="303"/>
      <c r="I104" s="303"/>
      <c r="J104" s="303" t="s">
        <v>945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55</v>
      </c>
      <c r="D106" s="308"/>
      <c r="E106" s="308"/>
      <c r="F106" s="309" t="s">
        <v>946</v>
      </c>
      <c r="G106" s="286"/>
      <c r="H106" s="286" t="s">
        <v>986</v>
      </c>
      <c r="I106" s="286" t="s">
        <v>948</v>
      </c>
      <c r="J106" s="286">
        <v>20</v>
      </c>
      <c r="K106" s="300"/>
    </row>
    <row r="107" s="1" customFormat="1" ht="15" customHeight="1">
      <c r="B107" s="298"/>
      <c r="C107" s="286" t="s">
        <v>949</v>
      </c>
      <c r="D107" s="286"/>
      <c r="E107" s="286"/>
      <c r="F107" s="309" t="s">
        <v>946</v>
      </c>
      <c r="G107" s="286"/>
      <c r="H107" s="286" t="s">
        <v>986</v>
      </c>
      <c r="I107" s="286" t="s">
        <v>948</v>
      </c>
      <c r="J107" s="286">
        <v>120</v>
      </c>
      <c r="K107" s="300"/>
    </row>
    <row r="108" s="1" customFormat="1" ht="15" customHeight="1">
      <c r="B108" s="311"/>
      <c r="C108" s="286" t="s">
        <v>951</v>
      </c>
      <c r="D108" s="286"/>
      <c r="E108" s="286"/>
      <c r="F108" s="309" t="s">
        <v>952</v>
      </c>
      <c r="G108" s="286"/>
      <c r="H108" s="286" t="s">
        <v>986</v>
      </c>
      <c r="I108" s="286" t="s">
        <v>948</v>
      </c>
      <c r="J108" s="286">
        <v>50</v>
      </c>
      <c r="K108" s="300"/>
    </row>
    <row r="109" s="1" customFormat="1" ht="15" customHeight="1">
      <c r="B109" s="311"/>
      <c r="C109" s="286" t="s">
        <v>954</v>
      </c>
      <c r="D109" s="286"/>
      <c r="E109" s="286"/>
      <c r="F109" s="309" t="s">
        <v>946</v>
      </c>
      <c r="G109" s="286"/>
      <c r="H109" s="286" t="s">
        <v>986</v>
      </c>
      <c r="I109" s="286" t="s">
        <v>956</v>
      </c>
      <c r="J109" s="286"/>
      <c r="K109" s="300"/>
    </row>
    <row r="110" s="1" customFormat="1" ht="15" customHeight="1">
      <c r="B110" s="311"/>
      <c r="C110" s="286" t="s">
        <v>965</v>
      </c>
      <c r="D110" s="286"/>
      <c r="E110" s="286"/>
      <c r="F110" s="309" t="s">
        <v>952</v>
      </c>
      <c r="G110" s="286"/>
      <c r="H110" s="286" t="s">
        <v>986</v>
      </c>
      <c r="I110" s="286" t="s">
        <v>948</v>
      </c>
      <c r="J110" s="286">
        <v>50</v>
      </c>
      <c r="K110" s="300"/>
    </row>
    <row r="111" s="1" customFormat="1" ht="15" customHeight="1">
      <c r="B111" s="311"/>
      <c r="C111" s="286" t="s">
        <v>973</v>
      </c>
      <c r="D111" s="286"/>
      <c r="E111" s="286"/>
      <c r="F111" s="309" t="s">
        <v>952</v>
      </c>
      <c r="G111" s="286"/>
      <c r="H111" s="286" t="s">
        <v>986</v>
      </c>
      <c r="I111" s="286" t="s">
        <v>948</v>
      </c>
      <c r="J111" s="286">
        <v>50</v>
      </c>
      <c r="K111" s="300"/>
    </row>
    <row r="112" s="1" customFormat="1" ht="15" customHeight="1">
      <c r="B112" s="311"/>
      <c r="C112" s="286" t="s">
        <v>971</v>
      </c>
      <c r="D112" s="286"/>
      <c r="E112" s="286"/>
      <c r="F112" s="309" t="s">
        <v>952</v>
      </c>
      <c r="G112" s="286"/>
      <c r="H112" s="286" t="s">
        <v>986</v>
      </c>
      <c r="I112" s="286" t="s">
        <v>948</v>
      </c>
      <c r="J112" s="286">
        <v>50</v>
      </c>
      <c r="K112" s="300"/>
    </row>
    <row r="113" s="1" customFormat="1" ht="15" customHeight="1">
      <c r="B113" s="311"/>
      <c r="C113" s="286" t="s">
        <v>55</v>
      </c>
      <c r="D113" s="286"/>
      <c r="E113" s="286"/>
      <c r="F113" s="309" t="s">
        <v>946</v>
      </c>
      <c r="G113" s="286"/>
      <c r="H113" s="286" t="s">
        <v>987</v>
      </c>
      <c r="I113" s="286" t="s">
        <v>948</v>
      </c>
      <c r="J113" s="286">
        <v>20</v>
      </c>
      <c r="K113" s="300"/>
    </row>
    <row r="114" s="1" customFormat="1" ht="15" customHeight="1">
      <c r="B114" s="311"/>
      <c r="C114" s="286" t="s">
        <v>988</v>
      </c>
      <c r="D114" s="286"/>
      <c r="E114" s="286"/>
      <c r="F114" s="309" t="s">
        <v>946</v>
      </c>
      <c r="G114" s="286"/>
      <c r="H114" s="286" t="s">
        <v>989</v>
      </c>
      <c r="I114" s="286" t="s">
        <v>948</v>
      </c>
      <c r="J114" s="286">
        <v>120</v>
      </c>
      <c r="K114" s="300"/>
    </row>
    <row r="115" s="1" customFormat="1" ht="15" customHeight="1">
      <c r="B115" s="311"/>
      <c r="C115" s="286" t="s">
        <v>40</v>
      </c>
      <c r="D115" s="286"/>
      <c r="E115" s="286"/>
      <c r="F115" s="309" t="s">
        <v>946</v>
      </c>
      <c r="G115" s="286"/>
      <c r="H115" s="286" t="s">
        <v>990</v>
      </c>
      <c r="I115" s="286" t="s">
        <v>981</v>
      </c>
      <c r="J115" s="286"/>
      <c r="K115" s="300"/>
    </row>
    <row r="116" s="1" customFormat="1" ht="15" customHeight="1">
      <c r="B116" s="311"/>
      <c r="C116" s="286" t="s">
        <v>50</v>
      </c>
      <c r="D116" s="286"/>
      <c r="E116" s="286"/>
      <c r="F116" s="309" t="s">
        <v>946</v>
      </c>
      <c r="G116" s="286"/>
      <c r="H116" s="286" t="s">
        <v>991</v>
      </c>
      <c r="I116" s="286" t="s">
        <v>981</v>
      </c>
      <c r="J116" s="286"/>
      <c r="K116" s="300"/>
    </row>
    <row r="117" s="1" customFormat="1" ht="15" customHeight="1">
      <c r="B117" s="311"/>
      <c r="C117" s="286" t="s">
        <v>59</v>
      </c>
      <c r="D117" s="286"/>
      <c r="E117" s="286"/>
      <c r="F117" s="309" t="s">
        <v>946</v>
      </c>
      <c r="G117" s="286"/>
      <c r="H117" s="286" t="s">
        <v>992</v>
      </c>
      <c r="I117" s="286" t="s">
        <v>993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994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940</v>
      </c>
      <c r="D123" s="301"/>
      <c r="E123" s="301"/>
      <c r="F123" s="301" t="s">
        <v>941</v>
      </c>
      <c r="G123" s="302"/>
      <c r="H123" s="301" t="s">
        <v>56</v>
      </c>
      <c r="I123" s="301" t="s">
        <v>59</v>
      </c>
      <c r="J123" s="301" t="s">
        <v>942</v>
      </c>
      <c r="K123" s="330"/>
    </row>
    <row r="124" s="1" customFormat="1" ht="17.25" customHeight="1">
      <c r="B124" s="329"/>
      <c r="C124" s="303" t="s">
        <v>943</v>
      </c>
      <c r="D124" s="303"/>
      <c r="E124" s="303"/>
      <c r="F124" s="304" t="s">
        <v>944</v>
      </c>
      <c r="G124" s="305"/>
      <c r="H124" s="303"/>
      <c r="I124" s="303"/>
      <c r="J124" s="303" t="s">
        <v>945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949</v>
      </c>
      <c r="D126" s="308"/>
      <c r="E126" s="308"/>
      <c r="F126" s="309" t="s">
        <v>946</v>
      </c>
      <c r="G126" s="286"/>
      <c r="H126" s="286" t="s">
        <v>986</v>
      </c>
      <c r="I126" s="286" t="s">
        <v>948</v>
      </c>
      <c r="J126" s="286">
        <v>120</v>
      </c>
      <c r="K126" s="334"/>
    </row>
    <row r="127" s="1" customFormat="1" ht="15" customHeight="1">
      <c r="B127" s="331"/>
      <c r="C127" s="286" t="s">
        <v>995</v>
      </c>
      <c r="D127" s="286"/>
      <c r="E127" s="286"/>
      <c r="F127" s="309" t="s">
        <v>946</v>
      </c>
      <c r="G127" s="286"/>
      <c r="H127" s="286" t="s">
        <v>996</v>
      </c>
      <c r="I127" s="286" t="s">
        <v>948</v>
      </c>
      <c r="J127" s="286" t="s">
        <v>997</v>
      </c>
      <c r="K127" s="334"/>
    </row>
    <row r="128" s="1" customFormat="1" ht="15" customHeight="1">
      <c r="B128" s="331"/>
      <c r="C128" s="286" t="s">
        <v>894</v>
      </c>
      <c r="D128" s="286"/>
      <c r="E128" s="286"/>
      <c r="F128" s="309" t="s">
        <v>946</v>
      </c>
      <c r="G128" s="286"/>
      <c r="H128" s="286" t="s">
        <v>998</v>
      </c>
      <c r="I128" s="286" t="s">
        <v>948</v>
      </c>
      <c r="J128" s="286" t="s">
        <v>997</v>
      </c>
      <c r="K128" s="334"/>
    </row>
    <row r="129" s="1" customFormat="1" ht="15" customHeight="1">
      <c r="B129" s="331"/>
      <c r="C129" s="286" t="s">
        <v>957</v>
      </c>
      <c r="D129" s="286"/>
      <c r="E129" s="286"/>
      <c r="F129" s="309" t="s">
        <v>952</v>
      </c>
      <c r="G129" s="286"/>
      <c r="H129" s="286" t="s">
        <v>958</v>
      </c>
      <c r="I129" s="286" t="s">
        <v>948</v>
      </c>
      <c r="J129" s="286">
        <v>15</v>
      </c>
      <c r="K129" s="334"/>
    </row>
    <row r="130" s="1" customFormat="1" ht="15" customHeight="1">
      <c r="B130" s="331"/>
      <c r="C130" s="312" t="s">
        <v>959</v>
      </c>
      <c r="D130" s="312"/>
      <c r="E130" s="312"/>
      <c r="F130" s="313" t="s">
        <v>952</v>
      </c>
      <c r="G130" s="312"/>
      <c r="H130" s="312" t="s">
        <v>960</v>
      </c>
      <c r="I130" s="312" t="s">
        <v>948</v>
      </c>
      <c r="J130" s="312">
        <v>15</v>
      </c>
      <c r="K130" s="334"/>
    </row>
    <row r="131" s="1" customFormat="1" ht="15" customHeight="1">
      <c r="B131" s="331"/>
      <c r="C131" s="312" t="s">
        <v>961</v>
      </c>
      <c r="D131" s="312"/>
      <c r="E131" s="312"/>
      <c r="F131" s="313" t="s">
        <v>952</v>
      </c>
      <c r="G131" s="312"/>
      <c r="H131" s="312" t="s">
        <v>962</v>
      </c>
      <c r="I131" s="312" t="s">
        <v>948</v>
      </c>
      <c r="J131" s="312">
        <v>20</v>
      </c>
      <c r="K131" s="334"/>
    </row>
    <row r="132" s="1" customFormat="1" ht="15" customHeight="1">
      <c r="B132" s="331"/>
      <c r="C132" s="312" t="s">
        <v>963</v>
      </c>
      <c r="D132" s="312"/>
      <c r="E132" s="312"/>
      <c r="F132" s="313" t="s">
        <v>952</v>
      </c>
      <c r="G132" s="312"/>
      <c r="H132" s="312" t="s">
        <v>964</v>
      </c>
      <c r="I132" s="312" t="s">
        <v>948</v>
      </c>
      <c r="J132" s="312">
        <v>20</v>
      </c>
      <c r="K132" s="334"/>
    </row>
    <row r="133" s="1" customFormat="1" ht="15" customHeight="1">
      <c r="B133" s="331"/>
      <c r="C133" s="286" t="s">
        <v>951</v>
      </c>
      <c r="D133" s="286"/>
      <c r="E133" s="286"/>
      <c r="F133" s="309" t="s">
        <v>952</v>
      </c>
      <c r="G133" s="286"/>
      <c r="H133" s="286" t="s">
        <v>986</v>
      </c>
      <c r="I133" s="286" t="s">
        <v>948</v>
      </c>
      <c r="J133" s="286">
        <v>50</v>
      </c>
      <c r="K133" s="334"/>
    </row>
    <row r="134" s="1" customFormat="1" ht="15" customHeight="1">
      <c r="B134" s="331"/>
      <c r="C134" s="286" t="s">
        <v>965</v>
      </c>
      <c r="D134" s="286"/>
      <c r="E134" s="286"/>
      <c r="F134" s="309" t="s">
        <v>952</v>
      </c>
      <c r="G134" s="286"/>
      <c r="H134" s="286" t="s">
        <v>986</v>
      </c>
      <c r="I134" s="286" t="s">
        <v>948</v>
      </c>
      <c r="J134" s="286">
        <v>50</v>
      </c>
      <c r="K134" s="334"/>
    </row>
    <row r="135" s="1" customFormat="1" ht="15" customHeight="1">
      <c r="B135" s="331"/>
      <c r="C135" s="286" t="s">
        <v>971</v>
      </c>
      <c r="D135" s="286"/>
      <c r="E135" s="286"/>
      <c r="F135" s="309" t="s">
        <v>952</v>
      </c>
      <c r="G135" s="286"/>
      <c r="H135" s="286" t="s">
        <v>986</v>
      </c>
      <c r="I135" s="286" t="s">
        <v>948</v>
      </c>
      <c r="J135" s="286">
        <v>50</v>
      </c>
      <c r="K135" s="334"/>
    </row>
    <row r="136" s="1" customFormat="1" ht="15" customHeight="1">
      <c r="B136" s="331"/>
      <c r="C136" s="286" t="s">
        <v>973</v>
      </c>
      <c r="D136" s="286"/>
      <c r="E136" s="286"/>
      <c r="F136" s="309" t="s">
        <v>952</v>
      </c>
      <c r="G136" s="286"/>
      <c r="H136" s="286" t="s">
        <v>986</v>
      </c>
      <c r="I136" s="286" t="s">
        <v>948</v>
      </c>
      <c r="J136" s="286">
        <v>50</v>
      </c>
      <c r="K136" s="334"/>
    </row>
    <row r="137" s="1" customFormat="1" ht="15" customHeight="1">
      <c r="B137" s="331"/>
      <c r="C137" s="286" t="s">
        <v>974</v>
      </c>
      <c r="D137" s="286"/>
      <c r="E137" s="286"/>
      <c r="F137" s="309" t="s">
        <v>952</v>
      </c>
      <c r="G137" s="286"/>
      <c r="H137" s="286" t="s">
        <v>999</v>
      </c>
      <c r="I137" s="286" t="s">
        <v>948</v>
      </c>
      <c r="J137" s="286">
        <v>255</v>
      </c>
      <c r="K137" s="334"/>
    </row>
    <row r="138" s="1" customFormat="1" ht="15" customHeight="1">
      <c r="B138" s="331"/>
      <c r="C138" s="286" t="s">
        <v>976</v>
      </c>
      <c r="D138" s="286"/>
      <c r="E138" s="286"/>
      <c r="F138" s="309" t="s">
        <v>946</v>
      </c>
      <c r="G138" s="286"/>
      <c r="H138" s="286" t="s">
        <v>1000</v>
      </c>
      <c r="I138" s="286" t="s">
        <v>978</v>
      </c>
      <c r="J138" s="286"/>
      <c r="K138" s="334"/>
    </row>
    <row r="139" s="1" customFormat="1" ht="15" customHeight="1">
      <c r="B139" s="331"/>
      <c r="C139" s="286" t="s">
        <v>979</v>
      </c>
      <c r="D139" s="286"/>
      <c r="E139" s="286"/>
      <c r="F139" s="309" t="s">
        <v>946</v>
      </c>
      <c r="G139" s="286"/>
      <c r="H139" s="286" t="s">
        <v>1001</v>
      </c>
      <c r="I139" s="286" t="s">
        <v>981</v>
      </c>
      <c r="J139" s="286"/>
      <c r="K139" s="334"/>
    </row>
    <row r="140" s="1" customFormat="1" ht="15" customHeight="1">
      <c r="B140" s="331"/>
      <c r="C140" s="286" t="s">
        <v>982</v>
      </c>
      <c r="D140" s="286"/>
      <c r="E140" s="286"/>
      <c r="F140" s="309" t="s">
        <v>946</v>
      </c>
      <c r="G140" s="286"/>
      <c r="H140" s="286" t="s">
        <v>982</v>
      </c>
      <c r="I140" s="286" t="s">
        <v>981</v>
      </c>
      <c r="J140" s="286"/>
      <c r="K140" s="334"/>
    </row>
    <row r="141" s="1" customFormat="1" ht="15" customHeight="1">
      <c r="B141" s="331"/>
      <c r="C141" s="286" t="s">
        <v>40</v>
      </c>
      <c r="D141" s="286"/>
      <c r="E141" s="286"/>
      <c r="F141" s="309" t="s">
        <v>946</v>
      </c>
      <c r="G141" s="286"/>
      <c r="H141" s="286" t="s">
        <v>1002</v>
      </c>
      <c r="I141" s="286" t="s">
        <v>981</v>
      </c>
      <c r="J141" s="286"/>
      <c r="K141" s="334"/>
    </row>
    <row r="142" s="1" customFormat="1" ht="15" customHeight="1">
      <c r="B142" s="331"/>
      <c r="C142" s="286" t="s">
        <v>1003</v>
      </c>
      <c r="D142" s="286"/>
      <c r="E142" s="286"/>
      <c r="F142" s="309" t="s">
        <v>946</v>
      </c>
      <c r="G142" s="286"/>
      <c r="H142" s="286" t="s">
        <v>1004</v>
      </c>
      <c r="I142" s="286" t="s">
        <v>981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1005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940</v>
      </c>
      <c r="D148" s="301"/>
      <c r="E148" s="301"/>
      <c r="F148" s="301" t="s">
        <v>941</v>
      </c>
      <c r="G148" s="302"/>
      <c r="H148" s="301" t="s">
        <v>56</v>
      </c>
      <c r="I148" s="301" t="s">
        <v>59</v>
      </c>
      <c r="J148" s="301" t="s">
        <v>942</v>
      </c>
      <c r="K148" s="300"/>
    </row>
    <row r="149" s="1" customFormat="1" ht="17.25" customHeight="1">
      <c r="B149" s="298"/>
      <c r="C149" s="303" t="s">
        <v>943</v>
      </c>
      <c r="D149" s="303"/>
      <c r="E149" s="303"/>
      <c r="F149" s="304" t="s">
        <v>944</v>
      </c>
      <c r="G149" s="305"/>
      <c r="H149" s="303"/>
      <c r="I149" s="303"/>
      <c r="J149" s="303" t="s">
        <v>945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949</v>
      </c>
      <c r="D151" s="286"/>
      <c r="E151" s="286"/>
      <c r="F151" s="339" t="s">
        <v>946</v>
      </c>
      <c r="G151" s="286"/>
      <c r="H151" s="338" t="s">
        <v>986</v>
      </c>
      <c r="I151" s="338" t="s">
        <v>948</v>
      </c>
      <c r="J151" s="338">
        <v>120</v>
      </c>
      <c r="K151" s="334"/>
    </row>
    <row r="152" s="1" customFormat="1" ht="15" customHeight="1">
      <c r="B152" s="311"/>
      <c r="C152" s="338" t="s">
        <v>995</v>
      </c>
      <c r="D152" s="286"/>
      <c r="E152" s="286"/>
      <c r="F152" s="339" t="s">
        <v>946</v>
      </c>
      <c r="G152" s="286"/>
      <c r="H152" s="338" t="s">
        <v>1006</v>
      </c>
      <c r="I152" s="338" t="s">
        <v>948</v>
      </c>
      <c r="J152" s="338" t="s">
        <v>997</v>
      </c>
      <c r="K152" s="334"/>
    </row>
    <row r="153" s="1" customFormat="1" ht="15" customHeight="1">
      <c r="B153" s="311"/>
      <c r="C153" s="338" t="s">
        <v>894</v>
      </c>
      <c r="D153" s="286"/>
      <c r="E153" s="286"/>
      <c r="F153" s="339" t="s">
        <v>946</v>
      </c>
      <c r="G153" s="286"/>
      <c r="H153" s="338" t="s">
        <v>1007</v>
      </c>
      <c r="I153" s="338" t="s">
        <v>948</v>
      </c>
      <c r="J153" s="338" t="s">
        <v>997</v>
      </c>
      <c r="K153" s="334"/>
    </row>
    <row r="154" s="1" customFormat="1" ht="15" customHeight="1">
      <c r="B154" s="311"/>
      <c r="C154" s="338" t="s">
        <v>951</v>
      </c>
      <c r="D154" s="286"/>
      <c r="E154" s="286"/>
      <c r="F154" s="339" t="s">
        <v>952</v>
      </c>
      <c r="G154" s="286"/>
      <c r="H154" s="338" t="s">
        <v>986</v>
      </c>
      <c r="I154" s="338" t="s">
        <v>948</v>
      </c>
      <c r="J154" s="338">
        <v>50</v>
      </c>
      <c r="K154" s="334"/>
    </row>
    <row r="155" s="1" customFormat="1" ht="15" customHeight="1">
      <c r="B155" s="311"/>
      <c r="C155" s="338" t="s">
        <v>954</v>
      </c>
      <c r="D155" s="286"/>
      <c r="E155" s="286"/>
      <c r="F155" s="339" t="s">
        <v>946</v>
      </c>
      <c r="G155" s="286"/>
      <c r="H155" s="338" t="s">
        <v>986</v>
      </c>
      <c r="I155" s="338" t="s">
        <v>956</v>
      </c>
      <c r="J155" s="338"/>
      <c r="K155" s="334"/>
    </row>
    <row r="156" s="1" customFormat="1" ht="15" customHeight="1">
      <c r="B156" s="311"/>
      <c r="C156" s="338" t="s">
        <v>965</v>
      </c>
      <c r="D156" s="286"/>
      <c r="E156" s="286"/>
      <c r="F156" s="339" t="s">
        <v>952</v>
      </c>
      <c r="G156" s="286"/>
      <c r="H156" s="338" t="s">
        <v>986</v>
      </c>
      <c r="I156" s="338" t="s">
        <v>948</v>
      </c>
      <c r="J156" s="338">
        <v>50</v>
      </c>
      <c r="K156" s="334"/>
    </row>
    <row r="157" s="1" customFormat="1" ht="15" customHeight="1">
      <c r="B157" s="311"/>
      <c r="C157" s="338" t="s">
        <v>973</v>
      </c>
      <c r="D157" s="286"/>
      <c r="E157" s="286"/>
      <c r="F157" s="339" t="s">
        <v>952</v>
      </c>
      <c r="G157" s="286"/>
      <c r="H157" s="338" t="s">
        <v>986</v>
      </c>
      <c r="I157" s="338" t="s">
        <v>948</v>
      </c>
      <c r="J157" s="338">
        <v>50</v>
      </c>
      <c r="K157" s="334"/>
    </row>
    <row r="158" s="1" customFormat="1" ht="15" customHeight="1">
      <c r="B158" s="311"/>
      <c r="C158" s="338" t="s">
        <v>971</v>
      </c>
      <c r="D158" s="286"/>
      <c r="E158" s="286"/>
      <c r="F158" s="339" t="s">
        <v>952</v>
      </c>
      <c r="G158" s="286"/>
      <c r="H158" s="338" t="s">
        <v>986</v>
      </c>
      <c r="I158" s="338" t="s">
        <v>948</v>
      </c>
      <c r="J158" s="338">
        <v>50</v>
      </c>
      <c r="K158" s="334"/>
    </row>
    <row r="159" s="1" customFormat="1" ht="15" customHeight="1">
      <c r="B159" s="311"/>
      <c r="C159" s="338" t="s">
        <v>94</v>
      </c>
      <c r="D159" s="286"/>
      <c r="E159" s="286"/>
      <c r="F159" s="339" t="s">
        <v>946</v>
      </c>
      <c r="G159" s="286"/>
      <c r="H159" s="338" t="s">
        <v>1008</v>
      </c>
      <c r="I159" s="338" t="s">
        <v>948</v>
      </c>
      <c r="J159" s="338" t="s">
        <v>1009</v>
      </c>
      <c r="K159" s="334"/>
    </row>
    <row r="160" s="1" customFormat="1" ht="15" customHeight="1">
      <c r="B160" s="311"/>
      <c r="C160" s="338" t="s">
        <v>1010</v>
      </c>
      <c r="D160" s="286"/>
      <c r="E160" s="286"/>
      <c r="F160" s="339" t="s">
        <v>946</v>
      </c>
      <c r="G160" s="286"/>
      <c r="H160" s="338" t="s">
        <v>1011</v>
      </c>
      <c r="I160" s="338" t="s">
        <v>981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1012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940</v>
      </c>
      <c r="D166" s="301"/>
      <c r="E166" s="301"/>
      <c r="F166" s="301" t="s">
        <v>941</v>
      </c>
      <c r="G166" s="343"/>
      <c r="H166" s="344" t="s">
        <v>56</v>
      </c>
      <c r="I166" s="344" t="s">
        <v>59</v>
      </c>
      <c r="J166" s="301" t="s">
        <v>942</v>
      </c>
      <c r="K166" s="278"/>
    </row>
    <row r="167" s="1" customFormat="1" ht="17.25" customHeight="1">
      <c r="B167" s="279"/>
      <c r="C167" s="303" t="s">
        <v>943</v>
      </c>
      <c r="D167" s="303"/>
      <c r="E167" s="303"/>
      <c r="F167" s="304" t="s">
        <v>944</v>
      </c>
      <c r="G167" s="345"/>
      <c r="H167" s="346"/>
      <c r="I167" s="346"/>
      <c r="J167" s="303" t="s">
        <v>945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949</v>
      </c>
      <c r="D169" s="286"/>
      <c r="E169" s="286"/>
      <c r="F169" s="309" t="s">
        <v>946</v>
      </c>
      <c r="G169" s="286"/>
      <c r="H169" s="286" t="s">
        <v>986</v>
      </c>
      <c r="I169" s="286" t="s">
        <v>948</v>
      </c>
      <c r="J169" s="286">
        <v>120</v>
      </c>
      <c r="K169" s="334"/>
    </row>
    <row r="170" s="1" customFormat="1" ht="15" customHeight="1">
      <c r="B170" s="311"/>
      <c r="C170" s="286" t="s">
        <v>995</v>
      </c>
      <c r="D170" s="286"/>
      <c r="E170" s="286"/>
      <c r="F170" s="309" t="s">
        <v>946</v>
      </c>
      <c r="G170" s="286"/>
      <c r="H170" s="286" t="s">
        <v>996</v>
      </c>
      <c r="I170" s="286" t="s">
        <v>948</v>
      </c>
      <c r="J170" s="286" t="s">
        <v>997</v>
      </c>
      <c r="K170" s="334"/>
    </row>
    <row r="171" s="1" customFormat="1" ht="15" customHeight="1">
      <c r="B171" s="311"/>
      <c r="C171" s="286" t="s">
        <v>894</v>
      </c>
      <c r="D171" s="286"/>
      <c r="E171" s="286"/>
      <c r="F171" s="309" t="s">
        <v>946</v>
      </c>
      <c r="G171" s="286"/>
      <c r="H171" s="286" t="s">
        <v>1013</v>
      </c>
      <c r="I171" s="286" t="s">
        <v>948</v>
      </c>
      <c r="J171" s="286" t="s">
        <v>997</v>
      </c>
      <c r="K171" s="334"/>
    </row>
    <row r="172" s="1" customFormat="1" ht="15" customHeight="1">
      <c r="B172" s="311"/>
      <c r="C172" s="286" t="s">
        <v>951</v>
      </c>
      <c r="D172" s="286"/>
      <c r="E172" s="286"/>
      <c r="F172" s="309" t="s">
        <v>952</v>
      </c>
      <c r="G172" s="286"/>
      <c r="H172" s="286" t="s">
        <v>1013</v>
      </c>
      <c r="I172" s="286" t="s">
        <v>948</v>
      </c>
      <c r="J172" s="286">
        <v>50</v>
      </c>
      <c r="K172" s="334"/>
    </row>
    <row r="173" s="1" customFormat="1" ht="15" customHeight="1">
      <c r="B173" s="311"/>
      <c r="C173" s="286" t="s">
        <v>954</v>
      </c>
      <c r="D173" s="286"/>
      <c r="E173" s="286"/>
      <c r="F173" s="309" t="s">
        <v>946</v>
      </c>
      <c r="G173" s="286"/>
      <c r="H173" s="286" t="s">
        <v>1013</v>
      </c>
      <c r="I173" s="286" t="s">
        <v>956</v>
      </c>
      <c r="J173" s="286"/>
      <c r="K173" s="334"/>
    </row>
    <row r="174" s="1" customFormat="1" ht="15" customHeight="1">
      <c r="B174" s="311"/>
      <c r="C174" s="286" t="s">
        <v>965</v>
      </c>
      <c r="D174" s="286"/>
      <c r="E174" s="286"/>
      <c r="F174" s="309" t="s">
        <v>952</v>
      </c>
      <c r="G174" s="286"/>
      <c r="H174" s="286" t="s">
        <v>1013</v>
      </c>
      <c r="I174" s="286" t="s">
        <v>948</v>
      </c>
      <c r="J174" s="286">
        <v>50</v>
      </c>
      <c r="K174" s="334"/>
    </row>
    <row r="175" s="1" customFormat="1" ht="15" customHeight="1">
      <c r="B175" s="311"/>
      <c r="C175" s="286" t="s">
        <v>973</v>
      </c>
      <c r="D175" s="286"/>
      <c r="E175" s="286"/>
      <c r="F175" s="309" t="s">
        <v>952</v>
      </c>
      <c r="G175" s="286"/>
      <c r="H175" s="286" t="s">
        <v>1013</v>
      </c>
      <c r="I175" s="286" t="s">
        <v>948</v>
      </c>
      <c r="J175" s="286">
        <v>50</v>
      </c>
      <c r="K175" s="334"/>
    </row>
    <row r="176" s="1" customFormat="1" ht="15" customHeight="1">
      <c r="B176" s="311"/>
      <c r="C176" s="286" t="s">
        <v>971</v>
      </c>
      <c r="D176" s="286"/>
      <c r="E176" s="286"/>
      <c r="F176" s="309" t="s">
        <v>952</v>
      </c>
      <c r="G176" s="286"/>
      <c r="H176" s="286" t="s">
        <v>1013</v>
      </c>
      <c r="I176" s="286" t="s">
        <v>948</v>
      </c>
      <c r="J176" s="286">
        <v>50</v>
      </c>
      <c r="K176" s="334"/>
    </row>
    <row r="177" s="1" customFormat="1" ht="15" customHeight="1">
      <c r="B177" s="311"/>
      <c r="C177" s="286" t="s">
        <v>103</v>
      </c>
      <c r="D177" s="286"/>
      <c r="E177" s="286"/>
      <c r="F177" s="309" t="s">
        <v>946</v>
      </c>
      <c r="G177" s="286"/>
      <c r="H177" s="286" t="s">
        <v>1014</v>
      </c>
      <c r="I177" s="286" t="s">
        <v>1015</v>
      </c>
      <c r="J177" s="286"/>
      <c r="K177" s="334"/>
    </row>
    <row r="178" s="1" customFormat="1" ht="15" customHeight="1">
      <c r="B178" s="311"/>
      <c r="C178" s="286" t="s">
        <v>59</v>
      </c>
      <c r="D178" s="286"/>
      <c r="E178" s="286"/>
      <c r="F178" s="309" t="s">
        <v>946</v>
      </c>
      <c r="G178" s="286"/>
      <c r="H178" s="286" t="s">
        <v>1016</v>
      </c>
      <c r="I178" s="286" t="s">
        <v>1017</v>
      </c>
      <c r="J178" s="286">
        <v>1</v>
      </c>
      <c r="K178" s="334"/>
    </row>
    <row r="179" s="1" customFormat="1" ht="15" customHeight="1">
      <c r="B179" s="311"/>
      <c r="C179" s="286" t="s">
        <v>55</v>
      </c>
      <c r="D179" s="286"/>
      <c r="E179" s="286"/>
      <c r="F179" s="309" t="s">
        <v>946</v>
      </c>
      <c r="G179" s="286"/>
      <c r="H179" s="286" t="s">
        <v>1018</v>
      </c>
      <c r="I179" s="286" t="s">
        <v>948</v>
      </c>
      <c r="J179" s="286">
        <v>20</v>
      </c>
      <c r="K179" s="334"/>
    </row>
    <row r="180" s="1" customFormat="1" ht="15" customHeight="1">
      <c r="B180" s="311"/>
      <c r="C180" s="286" t="s">
        <v>56</v>
      </c>
      <c r="D180" s="286"/>
      <c r="E180" s="286"/>
      <c r="F180" s="309" t="s">
        <v>946</v>
      </c>
      <c r="G180" s="286"/>
      <c r="H180" s="286" t="s">
        <v>1019</v>
      </c>
      <c r="I180" s="286" t="s">
        <v>948</v>
      </c>
      <c r="J180" s="286">
        <v>255</v>
      </c>
      <c r="K180" s="334"/>
    </row>
    <row r="181" s="1" customFormat="1" ht="15" customHeight="1">
      <c r="B181" s="311"/>
      <c r="C181" s="286" t="s">
        <v>104</v>
      </c>
      <c r="D181" s="286"/>
      <c r="E181" s="286"/>
      <c r="F181" s="309" t="s">
        <v>946</v>
      </c>
      <c r="G181" s="286"/>
      <c r="H181" s="286" t="s">
        <v>910</v>
      </c>
      <c r="I181" s="286" t="s">
        <v>948</v>
      </c>
      <c r="J181" s="286">
        <v>10</v>
      </c>
      <c r="K181" s="334"/>
    </row>
    <row r="182" s="1" customFormat="1" ht="15" customHeight="1">
      <c r="B182" s="311"/>
      <c r="C182" s="286" t="s">
        <v>105</v>
      </c>
      <c r="D182" s="286"/>
      <c r="E182" s="286"/>
      <c r="F182" s="309" t="s">
        <v>946</v>
      </c>
      <c r="G182" s="286"/>
      <c r="H182" s="286" t="s">
        <v>1020</v>
      </c>
      <c r="I182" s="286" t="s">
        <v>981</v>
      </c>
      <c r="J182" s="286"/>
      <c r="K182" s="334"/>
    </row>
    <row r="183" s="1" customFormat="1" ht="15" customHeight="1">
      <c r="B183" s="311"/>
      <c r="C183" s="286" t="s">
        <v>1021</v>
      </c>
      <c r="D183" s="286"/>
      <c r="E183" s="286"/>
      <c r="F183" s="309" t="s">
        <v>946</v>
      </c>
      <c r="G183" s="286"/>
      <c r="H183" s="286" t="s">
        <v>1022</v>
      </c>
      <c r="I183" s="286" t="s">
        <v>981</v>
      </c>
      <c r="J183" s="286"/>
      <c r="K183" s="334"/>
    </row>
    <row r="184" s="1" customFormat="1" ht="15" customHeight="1">
      <c r="B184" s="311"/>
      <c r="C184" s="286" t="s">
        <v>1010</v>
      </c>
      <c r="D184" s="286"/>
      <c r="E184" s="286"/>
      <c r="F184" s="309" t="s">
        <v>946</v>
      </c>
      <c r="G184" s="286"/>
      <c r="H184" s="286" t="s">
        <v>1023</v>
      </c>
      <c r="I184" s="286" t="s">
        <v>981</v>
      </c>
      <c r="J184" s="286"/>
      <c r="K184" s="334"/>
    </row>
    <row r="185" s="1" customFormat="1" ht="15" customHeight="1">
      <c r="B185" s="311"/>
      <c r="C185" s="286" t="s">
        <v>107</v>
      </c>
      <c r="D185" s="286"/>
      <c r="E185" s="286"/>
      <c r="F185" s="309" t="s">
        <v>952</v>
      </c>
      <c r="G185" s="286"/>
      <c r="H185" s="286" t="s">
        <v>1024</v>
      </c>
      <c r="I185" s="286" t="s">
        <v>948</v>
      </c>
      <c r="J185" s="286">
        <v>50</v>
      </c>
      <c r="K185" s="334"/>
    </row>
    <row r="186" s="1" customFormat="1" ht="15" customHeight="1">
      <c r="B186" s="311"/>
      <c r="C186" s="286" t="s">
        <v>1025</v>
      </c>
      <c r="D186" s="286"/>
      <c r="E186" s="286"/>
      <c r="F186" s="309" t="s">
        <v>952</v>
      </c>
      <c r="G186" s="286"/>
      <c r="H186" s="286" t="s">
        <v>1026</v>
      </c>
      <c r="I186" s="286" t="s">
        <v>1027</v>
      </c>
      <c r="J186" s="286"/>
      <c r="K186" s="334"/>
    </row>
    <row r="187" s="1" customFormat="1" ht="15" customHeight="1">
      <c r="B187" s="311"/>
      <c r="C187" s="286" t="s">
        <v>1028</v>
      </c>
      <c r="D187" s="286"/>
      <c r="E187" s="286"/>
      <c r="F187" s="309" t="s">
        <v>952</v>
      </c>
      <c r="G187" s="286"/>
      <c r="H187" s="286" t="s">
        <v>1029</v>
      </c>
      <c r="I187" s="286" t="s">
        <v>1027</v>
      </c>
      <c r="J187" s="286"/>
      <c r="K187" s="334"/>
    </row>
    <row r="188" s="1" customFormat="1" ht="15" customHeight="1">
      <c r="B188" s="311"/>
      <c r="C188" s="286" t="s">
        <v>1030</v>
      </c>
      <c r="D188" s="286"/>
      <c r="E188" s="286"/>
      <c r="F188" s="309" t="s">
        <v>952</v>
      </c>
      <c r="G188" s="286"/>
      <c r="H188" s="286" t="s">
        <v>1031</v>
      </c>
      <c r="I188" s="286" t="s">
        <v>1027</v>
      </c>
      <c r="J188" s="286"/>
      <c r="K188" s="334"/>
    </row>
    <row r="189" s="1" customFormat="1" ht="15" customHeight="1">
      <c r="B189" s="311"/>
      <c r="C189" s="347" t="s">
        <v>1032</v>
      </c>
      <c r="D189" s="286"/>
      <c r="E189" s="286"/>
      <c r="F189" s="309" t="s">
        <v>952</v>
      </c>
      <c r="G189" s="286"/>
      <c r="H189" s="286" t="s">
        <v>1033</v>
      </c>
      <c r="I189" s="286" t="s">
        <v>1034</v>
      </c>
      <c r="J189" s="348" t="s">
        <v>1035</v>
      </c>
      <c r="K189" s="334"/>
    </row>
    <row r="190" s="1" customFormat="1" ht="15" customHeight="1">
      <c r="B190" s="311"/>
      <c r="C190" s="347" t="s">
        <v>44</v>
      </c>
      <c r="D190" s="286"/>
      <c r="E190" s="286"/>
      <c r="F190" s="309" t="s">
        <v>946</v>
      </c>
      <c r="G190" s="286"/>
      <c r="H190" s="283" t="s">
        <v>1036</v>
      </c>
      <c r="I190" s="286" t="s">
        <v>1037</v>
      </c>
      <c r="J190" s="286"/>
      <c r="K190" s="334"/>
    </row>
    <row r="191" s="1" customFormat="1" ht="15" customHeight="1">
      <c r="B191" s="311"/>
      <c r="C191" s="347" t="s">
        <v>1038</v>
      </c>
      <c r="D191" s="286"/>
      <c r="E191" s="286"/>
      <c r="F191" s="309" t="s">
        <v>946</v>
      </c>
      <c r="G191" s="286"/>
      <c r="H191" s="286" t="s">
        <v>1039</v>
      </c>
      <c r="I191" s="286" t="s">
        <v>981</v>
      </c>
      <c r="J191" s="286"/>
      <c r="K191" s="334"/>
    </row>
    <row r="192" s="1" customFormat="1" ht="15" customHeight="1">
      <c r="B192" s="311"/>
      <c r="C192" s="347" t="s">
        <v>1040</v>
      </c>
      <c r="D192" s="286"/>
      <c r="E192" s="286"/>
      <c r="F192" s="309" t="s">
        <v>946</v>
      </c>
      <c r="G192" s="286"/>
      <c r="H192" s="286" t="s">
        <v>1041</v>
      </c>
      <c r="I192" s="286" t="s">
        <v>981</v>
      </c>
      <c r="J192" s="286"/>
      <c r="K192" s="334"/>
    </row>
    <row r="193" s="1" customFormat="1" ht="15" customHeight="1">
      <c r="B193" s="311"/>
      <c r="C193" s="347" t="s">
        <v>1042</v>
      </c>
      <c r="D193" s="286"/>
      <c r="E193" s="286"/>
      <c r="F193" s="309" t="s">
        <v>952</v>
      </c>
      <c r="G193" s="286"/>
      <c r="H193" s="286" t="s">
        <v>1043</v>
      </c>
      <c r="I193" s="286" t="s">
        <v>981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1044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1045</v>
      </c>
      <c r="D200" s="350"/>
      <c r="E200" s="350"/>
      <c r="F200" s="350" t="s">
        <v>1046</v>
      </c>
      <c r="G200" s="351"/>
      <c r="H200" s="350" t="s">
        <v>1047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1037</v>
      </c>
      <c r="D202" s="286"/>
      <c r="E202" s="286"/>
      <c r="F202" s="309" t="s">
        <v>45</v>
      </c>
      <c r="G202" s="286"/>
      <c r="H202" s="286" t="s">
        <v>1048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46</v>
      </c>
      <c r="G203" s="286"/>
      <c r="H203" s="286" t="s">
        <v>1049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49</v>
      </c>
      <c r="G204" s="286"/>
      <c r="H204" s="286" t="s">
        <v>1050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47</v>
      </c>
      <c r="G205" s="286"/>
      <c r="H205" s="286" t="s">
        <v>1051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48</v>
      </c>
      <c r="G206" s="286"/>
      <c r="H206" s="286" t="s">
        <v>1052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993</v>
      </c>
      <c r="D208" s="286"/>
      <c r="E208" s="286"/>
      <c r="F208" s="309" t="s">
        <v>81</v>
      </c>
      <c r="G208" s="286"/>
      <c r="H208" s="286" t="s">
        <v>1053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888</v>
      </c>
      <c r="G209" s="286"/>
      <c r="H209" s="286" t="s">
        <v>889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886</v>
      </c>
      <c r="G210" s="286"/>
      <c r="H210" s="286" t="s">
        <v>1054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890</v>
      </c>
      <c r="G211" s="347"/>
      <c r="H211" s="338" t="s">
        <v>891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892</v>
      </c>
      <c r="G212" s="347"/>
      <c r="H212" s="338" t="s">
        <v>1055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1017</v>
      </c>
      <c r="D214" s="286"/>
      <c r="E214" s="286"/>
      <c r="F214" s="309">
        <v>1</v>
      </c>
      <c r="G214" s="347"/>
      <c r="H214" s="338" t="s">
        <v>1056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1057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1058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1059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Core5\lukes</dc:creator>
  <cp:lastModifiedBy>Core5\lukes</cp:lastModifiedBy>
  <dcterms:created xsi:type="dcterms:W3CDTF">2022-08-23T15:04:38Z</dcterms:created>
  <dcterms:modified xsi:type="dcterms:W3CDTF">2022-08-23T15:04:47Z</dcterms:modified>
</cp:coreProperties>
</file>